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PDWS\Documentation\Request Forms for Master Data\"/>
    </mc:Choice>
  </mc:AlternateContent>
  <bookViews>
    <workbookView xWindow="0" yWindow="0" windowWidth="25200" windowHeight="11655" activeTab="1"/>
  </bookViews>
  <sheets>
    <sheet name="Read me" sheetId="3" r:id="rId1"/>
    <sheet name="Point" sheetId="1" r:id="rId2"/>
    <sheet name="Metadata" sheetId="2" state="hidden" r:id="rId3"/>
  </sheets>
  <definedNames>
    <definedName name="IsCrossBorder">Point!$C$26</definedName>
    <definedName name="isPipeInPipe">Point!$C$65</definedName>
    <definedName name="IsRedundant">Point!$C$67</definedName>
    <definedName name="IsVirtual">Point!$C$46</definedName>
    <definedName name="PointDirection">Point!$C$71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D68" i="1"/>
  <c r="D66" i="1"/>
  <c r="D65" i="1"/>
  <c r="D67" i="1"/>
  <c r="D46" i="1" l="1"/>
  <c r="D43" i="1"/>
  <c r="D42" i="1"/>
  <c r="D31" i="1"/>
  <c r="D30" i="1"/>
  <c r="C36" i="1"/>
  <c r="C29" i="1" l="1"/>
  <c r="D76" i="1" l="1"/>
  <c r="D75" i="1"/>
  <c r="D80" i="1"/>
  <c r="D79" i="1"/>
  <c r="D64" i="1"/>
  <c r="D63" i="1"/>
  <c r="D25" i="1"/>
  <c r="D39" i="1" l="1"/>
  <c r="D27" i="1"/>
  <c r="D26" i="1"/>
  <c r="D24" i="1"/>
  <c r="D23" i="1"/>
  <c r="C28" i="1"/>
  <c r="D28" i="1" s="1"/>
  <c r="D22" i="1"/>
  <c r="D29" i="1" l="1"/>
  <c r="C38" i="1" l="1"/>
  <c r="D38" i="1" s="1"/>
</calcChain>
</file>

<file path=xl/sharedStrings.xml><?xml version="1.0" encoding="utf-8"?>
<sst xmlns="http://schemas.openxmlformats.org/spreadsheetml/2006/main" count="143" uniqueCount="121">
  <si>
    <t>Point Name</t>
  </si>
  <si>
    <t>Does the point connect only non-EU states?</t>
  </si>
  <si>
    <t>Is the point connected with at least one non-EU state?</t>
  </si>
  <si>
    <t>What are the infrastructures connected by the point?</t>
  </si>
  <si>
    <t>No</t>
  </si>
  <si>
    <t>Yes</t>
  </si>
  <si>
    <t>ITP</t>
  </si>
  <si>
    <t>CB_ITP_EU_NEU_IMPORT</t>
  </si>
  <si>
    <t>CB_ITP_NEU</t>
  </si>
  <si>
    <t>CB_ITP_EU_NEU</t>
  </si>
  <si>
    <t>CB_ITP_EU</t>
  </si>
  <si>
    <t>UGS</t>
  </si>
  <si>
    <t>CB_UGS_EU</t>
  </si>
  <si>
    <t>IN_ITP</t>
  </si>
  <si>
    <t>LNG</t>
  </si>
  <si>
    <t>IN_LNG</t>
  </si>
  <si>
    <t>PRD</t>
  </si>
  <si>
    <t>IN_PRD</t>
  </si>
  <si>
    <t>DIS</t>
  </si>
  <si>
    <t>IN_DIS</t>
  </si>
  <si>
    <t>FNC</t>
  </si>
  <si>
    <t>IN_FNC</t>
  </si>
  <si>
    <t>None (Internal Bottleneck)</t>
  </si>
  <si>
    <t>INB</t>
  </si>
  <si>
    <t>IN_INB</t>
  </si>
  <si>
    <t>None (Virtual Trading Point)</t>
  </si>
  <si>
    <t>VTP</t>
  </si>
  <si>
    <t>IN_VTP</t>
  </si>
  <si>
    <t>Answer</t>
  </si>
  <si>
    <t>TYPE</t>
  </si>
  <si>
    <t>FULLTYPE</t>
  </si>
  <si>
    <t>RESULT</t>
  </si>
  <si>
    <t>Point commissioning date</t>
  </si>
  <si>
    <t>Distribution And Transmission</t>
  </si>
  <si>
    <t>Final Consumers And Transmission</t>
  </si>
  <si>
    <t>LNG Terminals And Transmission</t>
  </si>
  <si>
    <t>Production Facility And Transmission</t>
  </si>
  <si>
    <t>Storage And Transmission</t>
  </si>
  <si>
    <t>Transmission And Transmission</t>
  </si>
  <si>
    <t>NoYesYesYesTransmission And Transmission</t>
  </si>
  <si>
    <t>NoYesNoYesTransmission And Transmission</t>
  </si>
  <si>
    <t>Virtualized in</t>
  </si>
  <si>
    <t>If the point is a physical point, and has been virtualized into a virtual point, you should also indicate the virtual point, so that the system can correctly calculate aggregates and match measurements.</t>
  </si>
  <si>
    <t>Legend</t>
  </si>
  <si>
    <t>Input cell</t>
  </si>
  <si>
    <t>Calculated cell</t>
  </si>
  <si>
    <t>Point Direction</t>
  </si>
  <si>
    <t>Direction</t>
  </si>
  <si>
    <t>Entry</t>
  </si>
  <si>
    <t>Exit</t>
  </si>
  <si>
    <t>Both</t>
  </si>
  <si>
    <t>Specify the EIC code</t>
  </si>
  <si>
    <t>Is this point a Relevant Point according to the regulation ?</t>
  </si>
  <si>
    <t>Which flow directions are available at this point ?</t>
  </si>
  <si>
    <t>Adjacent Gas System</t>
  </si>
  <si>
    <t>Your Gas System</t>
  </si>
  <si>
    <t>Point Key Prefix</t>
  </si>
  <si>
    <t>Check</t>
  </si>
  <si>
    <t>YesNoNoYesTransmission And Transmission</t>
  </si>
  <si>
    <t>NoNoNoYesTransmission And Transmission</t>
  </si>
  <si>
    <t>NoNoNoYesStorage And Transmission</t>
  </si>
  <si>
    <t>NoNoNoNoTransmission And Transmission</t>
  </si>
  <si>
    <t>NoNoNoNoLNG Terminals And Transmission</t>
  </si>
  <si>
    <t>NoNoNoNoProduction Facility And Transmission</t>
  </si>
  <si>
    <t>NoNoNoNoDistribution And Transmission</t>
  </si>
  <si>
    <t>NoNoNoNoFinal Consumers And Transmission</t>
  </si>
  <si>
    <t>NoNoNoNoNone (Internal Bottleneck)</t>
  </si>
  <si>
    <t>NoNoNoNoNone (Virtual Trading Point)</t>
  </si>
  <si>
    <t>What is the name of the city or village nearest to this infrastructure in your network ?</t>
  </si>
  <si>
    <t>If this point connects to another country, what is the name or the city or village on the other side of the border, nearest to this interconnection ?</t>
  </si>
  <si>
    <t>What is the country code (2 characters) of this adjacent country ?</t>
  </si>
  <si>
    <t>Do you agree with this point naming proposal ?</t>
  </si>
  <si>
    <t>Or do you prefer to specify explicitly the point name ?</t>
  </si>
  <si>
    <t>Question</t>
  </si>
  <si>
    <t>Category</t>
  </si>
  <si>
    <t>Point Type</t>
  </si>
  <si>
    <t>Imports &amp; Exports</t>
  </si>
  <si>
    <t>Positioning</t>
  </si>
  <si>
    <t>Additional Information</t>
  </si>
  <si>
    <t>Specify the GPS coordinates of the point in order to plot it on geographical reports. This information is purely optional.</t>
  </si>
  <si>
    <t>Provide a printscreen showing the approximative location of the point on the TP map</t>
  </si>
  <si>
    <t>Author</t>
  </si>
  <si>
    <t>Request Date</t>
  </si>
  <si>
    <t>Can the point be used for importing gas into the EU from non-EU countries ?</t>
  </si>
  <si>
    <t>Can the point be used for exporting gas from the EU to non-EU countries ?</t>
  </si>
  <si>
    <t>Adjacent Operator</t>
  </si>
  <si>
    <t>Specify the name of the operator(s) from which you receive gas at the point</t>
  </si>
  <si>
    <t>Other Information</t>
  </si>
  <si>
    <t>Please enter any additional description you might want to better explain ENTSOG how to configure the point</t>
  </si>
  <si>
    <t>Here is the final name ENTSOG will use for creation</t>
  </si>
  <si>
    <t>NoNoNoNoStorage And Transmission</t>
  </si>
  <si>
    <t>IN_UGS</t>
  </si>
  <si>
    <t>Virtual Point</t>
  </si>
  <si>
    <t>If the point is a virtual point, please list all the physical points which will be aggregated by this virtual point.</t>
  </si>
  <si>
    <t>What is the name of your entry-exit system ?</t>
  </si>
  <si>
    <t>Specify the balancing zone, entry-exit system or infrastructure from which you receive gas at the point</t>
  </si>
  <si>
    <t>Specify the balancing zone, entry-exit system or infrastructure to which you deliver gas at the point</t>
  </si>
  <si>
    <t>Specify the name of the operator(s) to which you deliver gas at the point</t>
  </si>
  <si>
    <t>Does the point connect at least two countries?</t>
  </si>
  <si>
    <t>In which country is this city or village located (please indicate the country code with 2 characters) ?</t>
  </si>
  <si>
    <t>If you know the commissioning date, please indicate it. If there is no date, the point is assumed to be planned.</t>
  </si>
  <si>
    <t>Is this point an import point or does it import gas from a gas system in a non-EU country? If so please specify the country code (2 characters).</t>
  </si>
  <si>
    <t>Is this point an export point or does it export gas to a gas system in a non-EU country? If so please specify the country code (2 characters).</t>
  </si>
  <si>
    <t>Virtualization</t>
  </si>
  <si>
    <t>What is the type of the point ?</t>
  </si>
  <si>
    <t>Virtuality</t>
  </si>
  <si>
    <t>Physical</t>
  </si>
  <si>
    <t>Virtual</t>
  </si>
  <si>
    <t xml:space="preserve">Does this point represent a Pipe-In-Pipe situation ? </t>
  </si>
  <si>
    <t>Please name the operator in charge of the technical operation of the infrastructure</t>
  </si>
  <si>
    <t>Do you publish information at this point on behalf of another operator ?</t>
  </si>
  <si>
    <t>Please name the operator for which you are publishing the data</t>
  </si>
  <si>
    <t>Please indicate the date at which commercial data is published at the virtual point</t>
  </si>
  <si>
    <t>Please indicate the date at which operational data is published at the virtual point. Leave blank if you still publish operational information at physical point level.</t>
  </si>
  <si>
    <t>Request for creation of a point in the ENTSOG IT System</t>
  </si>
  <si>
    <t>This form has been designed in order to formalize the creation of a new point in the ENTSOG IT System</t>
  </si>
  <si>
    <t>It should be filled in detail, with all required fields, in order to help ENTSOG IT Team configure the point properly.</t>
  </si>
  <si>
    <t>Please be aware that any change you make outside of the designated input cells, be it a format change, the addition</t>
  </si>
  <si>
    <t xml:space="preserve">of other comments, and any other restructuration, will not necessarily be considered by ENTSOG and may cause a delay in the </t>
  </si>
  <si>
    <t>treatment of your request.</t>
  </si>
  <si>
    <t xml:space="preserve">The proces for creating a new point on the ENTSOG TP is described in the TSO Administration Guide, available in the Membernet. Please make sure to follow this process.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</si>
</sst>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2.65"/>
      <color rgb="FF262626"/>
      <name val="Segoe UI Semilight"/>
      <family val="2"/>
    </font>
    <font>
      <b/>
      <sz val="16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rgb="FFC6EFCE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/>
      </patternFill>
    </fill>
  </fills>
  <borders count="2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10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  <xf numFmtId="0" fontId="4" fillId="4" borderId="1" applyNumberFormat="0" applyAlignment="0" applyProtection="0"/>
    <xf numFmtId="0" fontId="5" fillId="5" borderId="0" applyNumberFormat="0" applyBorder="0" applyAlignment="0" applyProtection="0"/>
    <xf numFmtId="0" fontId="8" fillId="6" borderId="0" applyNumberFormat="0" applyBorder="0" applyAlignment="0" applyProtection="0"/>
    <xf numFmtId="0" fontId="5" fillId="7" borderId="0" applyNumberFormat="0" applyBorder="0" applyAlignment="0" applyProtection="0"/>
    <xf numFmtId="0" fontId="9" fillId="8" borderId="0" applyNumberFormat="0" applyBorder="0" applyAlignment="0" applyProtection="0"/>
    <xf numFmtId="0" fontId="5" fillId="9" borderId="0" applyNumberFormat="0" applyBorder="0" applyAlignment="0" applyProtection="0"/>
  </cellStyleXfs>
  <cellXfs count="82">
    <xf numFmtId="0" fontId="0" fillId="0" borderId="0" xfId="0"/>
    <xf numFmtId="0" fontId="3" fillId="4" borderId="2" xfId="3"/>
    <xf numFmtId="0" fontId="2" fillId="3" borderId="1" xfId="2"/>
    <xf numFmtId="0" fontId="4" fillId="4" borderId="1" xfId="4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7" fillId="5" borderId="0" xfId="5" applyFont="1" applyAlignment="1">
      <alignment wrapText="1"/>
    </xf>
    <xf numFmtId="0" fontId="7" fillId="5" borderId="0" xfId="5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4" borderId="1" xfId="4" applyAlignment="1">
      <alignment horizontal="center"/>
    </xf>
    <xf numFmtId="0" fontId="4" fillId="4" borderId="6" xfId="4" applyBorder="1" applyAlignment="1">
      <alignment wrapText="1"/>
    </xf>
    <xf numFmtId="0" fontId="0" fillId="0" borderId="7" xfId="0" applyBorder="1" applyAlignment="1">
      <alignment wrapText="1"/>
    </xf>
    <xf numFmtId="0" fontId="2" fillId="3" borderId="8" xfId="2" applyBorder="1" applyAlignment="1">
      <alignment horizontal="center"/>
    </xf>
    <xf numFmtId="0" fontId="0" fillId="0" borderId="0" xfId="0" applyBorder="1" applyAlignment="1">
      <alignment wrapText="1"/>
    </xf>
    <xf numFmtId="0" fontId="2" fillId="3" borderId="1" xfId="2" applyBorder="1" applyAlignment="1">
      <alignment horizontal="center"/>
    </xf>
    <xf numFmtId="0" fontId="4" fillId="4" borderId="1" xfId="4" applyBorder="1" applyAlignment="1">
      <alignment horizontal="center" wrapText="1"/>
    </xf>
    <xf numFmtId="0" fontId="4" fillId="4" borderId="11" xfId="4" applyBorder="1" applyAlignment="1">
      <alignment wrapText="1"/>
    </xf>
    <xf numFmtId="0" fontId="4" fillId="4" borderId="12" xfId="4" applyBorder="1" applyAlignment="1">
      <alignment horizontal="center"/>
    </xf>
    <xf numFmtId="0" fontId="7" fillId="5" borderId="0" xfId="5" applyFont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wrapText="1"/>
    </xf>
    <xf numFmtId="0" fontId="4" fillId="4" borderId="15" xfId="4" applyBorder="1" applyAlignment="1">
      <alignment horizontal="center"/>
    </xf>
    <xf numFmtId="0" fontId="0" fillId="0" borderId="17" xfId="0" applyBorder="1" applyAlignment="1">
      <alignment wrapText="1"/>
    </xf>
    <xf numFmtId="14" fontId="2" fillId="3" borderId="18" xfId="2" applyNumberForma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21" xfId="0" applyBorder="1"/>
    <xf numFmtId="0" fontId="2" fillId="3" borderId="12" xfId="2" applyBorder="1" applyAlignment="1">
      <alignment horizontal="center"/>
    </xf>
    <xf numFmtId="0" fontId="5" fillId="5" borderId="16" xfId="5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8" xfId="2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8" fillId="6" borderId="22" xfId="6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2" borderId="22" xfId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5" fillId="5" borderId="20" xfId="5" applyBorder="1" applyAlignment="1">
      <alignment horizontal="center" vertical="center"/>
    </xf>
    <xf numFmtId="0" fontId="5" fillId="5" borderId="22" xfId="5" applyBorder="1" applyAlignment="1">
      <alignment horizontal="center" vertical="center"/>
    </xf>
    <xf numFmtId="0" fontId="5" fillId="5" borderId="0" xfId="5"/>
    <xf numFmtId="0" fontId="2" fillId="3" borderId="1" xfId="2" applyAlignment="1">
      <alignment wrapText="1"/>
    </xf>
    <xf numFmtId="0" fontId="10" fillId="0" borderId="0" xfId="0" applyFont="1" applyBorder="1" applyAlignment="1">
      <alignment wrapText="1"/>
    </xf>
    <xf numFmtId="0" fontId="2" fillId="3" borderId="0" xfId="2" applyBorder="1" applyAlignment="1">
      <alignment horizontal="center" wrapText="1"/>
    </xf>
    <xf numFmtId="0" fontId="2" fillId="3" borderId="18" xfId="2" applyBorder="1" applyAlignment="1">
      <alignment horizontal="left" wrapText="1"/>
    </xf>
    <xf numFmtId="14" fontId="2" fillId="3" borderId="1" xfId="2" applyNumberFormat="1" applyAlignment="1">
      <alignment wrapText="1"/>
    </xf>
    <xf numFmtId="0" fontId="5" fillId="5" borderId="20" xfId="5" applyBorder="1" applyAlignment="1">
      <alignment horizontal="center" vertical="center"/>
    </xf>
    <xf numFmtId="0" fontId="5" fillId="5" borderId="21" xfId="5" applyBorder="1" applyAlignment="1">
      <alignment horizontal="center" vertical="center"/>
    </xf>
    <xf numFmtId="0" fontId="5" fillId="5" borderId="22" xfId="5" applyBorder="1" applyAlignment="1">
      <alignment horizontal="center" vertical="center"/>
    </xf>
    <xf numFmtId="0" fontId="9" fillId="8" borderId="0" xfId="8" applyAlignment="1">
      <alignment wrapText="1"/>
    </xf>
    <xf numFmtId="0" fontId="9" fillId="8" borderId="0" xfId="8" applyAlignment="1">
      <alignment horizontal="center"/>
    </xf>
    <xf numFmtId="0" fontId="9" fillId="8" borderId="0" xfId="8" applyAlignment="1">
      <alignment horizontal="center" wrapText="1"/>
    </xf>
    <xf numFmtId="0" fontId="5" fillId="7" borderId="0" xfId="7"/>
    <xf numFmtId="0" fontId="5" fillId="7" borderId="0" xfId="7" applyAlignment="1">
      <alignment wrapText="1"/>
    </xf>
    <xf numFmtId="0" fontId="5" fillId="7" borderId="0" xfId="7" applyAlignment="1">
      <alignment horizontal="center"/>
    </xf>
    <xf numFmtId="0" fontId="5" fillId="7" borderId="0" xfId="7" applyAlignment="1">
      <alignment horizontal="center" wrapText="1"/>
    </xf>
    <xf numFmtId="0" fontId="2" fillId="3" borderId="0" xfId="2" applyBorder="1" applyAlignment="1">
      <alignment horizontal="center"/>
    </xf>
    <xf numFmtId="0" fontId="0" fillId="0" borderId="7" xfId="0" applyBorder="1"/>
    <xf numFmtId="0" fontId="2" fillId="3" borderId="14" xfId="2" applyBorder="1" applyAlignment="1">
      <alignment horizontal="center"/>
    </xf>
    <xf numFmtId="0" fontId="0" fillId="0" borderId="17" xfId="0" applyBorder="1"/>
    <xf numFmtId="0" fontId="2" fillId="3" borderId="7" xfId="2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3" borderId="23" xfId="2" applyBorder="1" applyAlignment="1">
      <alignment horizontal="center"/>
    </xf>
    <xf numFmtId="0" fontId="2" fillId="3" borderId="24" xfId="2" applyBorder="1" applyAlignment="1">
      <alignment horizontal="center"/>
    </xf>
    <xf numFmtId="0" fontId="2" fillId="3" borderId="25" xfId="2" applyBorder="1" applyAlignment="1">
      <alignment horizontal="center"/>
    </xf>
    <xf numFmtId="14" fontId="2" fillId="3" borderId="0" xfId="2" applyNumberFormat="1" applyBorder="1" applyAlignment="1">
      <alignment horizontal="center"/>
    </xf>
    <xf numFmtId="0" fontId="0" fillId="8" borderId="0" xfId="8" applyFont="1"/>
    <xf numFmtId="0" fontId="5" fillId="9" borderId="0" xfId="9"/>
    <xf numFmtId="0" fontId="5" fillId="9" borderId="0" xfId="9" applyAlignment="1">
      <alignment wrapText="1"/>
    </xf>
    <xf numFmtId="0" fontId="5" fillId="9" borderId="0" xfId="9" applyAlignment="1">
      <alignment horizontal="center"/>
    </xf>
    <xf numFmtId="0" fontId="5" fillId="9" borderId="0" xfId="9" applyAlignment="1">
      <alignment horizontal="center" wrapText="1"/>
    </xf>
    <xf numFmtId="0" fontId="5" fillId="5" borderId="20" xfId="5" applyBorder="1" applyAlignment="1">
      <alignment horizontal="center" vertical="center"/>
    </xf>
    <xf numFmtId="0" fontId="5" fillId="5" borderId="22" xfId="5" applyBorder="1" applyAlignment="1">
      <alignment horizontal="center" vertical="center"/>
    </xf>
    <xf numFmtId="0" fontId="5" fillId="5" borderId="21" xfId="5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5" borderId="3" xfId="5" applyBorder="1" applyAlignment="1">
      <alignment horizontal="center" vertical="center"/>
    </xf>
    <xf numFmtId="0" fontId="5" fillId="5" borderId="4" xfId="5" applyBorder="1" applyAlignment="1">
      <alignment horizontal="center" vertical="center"/>
    </xf>
    <xf numFmtId="0" fontId="5" fillId="5" borderId="5" xfId="5" applyBorder="1" applyAlignment="1">
      <alignment horizontal="center" vertical="center"/>
    </xf>
  </cellXfs>
  <cellStyles count="10">
    <cellStyle name="40% - Accent2" xfId="8" builtinId="35"/>
    <cellStyle name="Accent2" xfId="7" builtinId="33"/>
    <cellStyle name="Accent4" xfId="9" builtinId="41"/>
    <cellStyle name="Accent5" xfId="5" builtinId="45"/>
    <cellStyle name="Bad" xfId="1" builtinId="27"/>
    <cellStyle name="Calculation" xfId="4" builtinId="22"/>
    <cellStyle name="Good" xfId="6" builtinId="26"/>
    <cellStyle name="Input" xfId="2" builtinId="20"/>
    <cellStyle name="Normal" xfId="0" builtinId="0"/>
    <cellStyle name="Output" xfId="3" builtinId="21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ENTSOG">
      <a:dk1>
        <a:srgbClr val="1F4484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120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83"/>
  <sheetViews>
    <sheetView showGridLines="0" tabSelected="1" zoomScale="85" zoomScaleNormal="85" workbookViewId="0"/>
  </sheetViews>
  <sheetFormatPr defaultRowHeight="15" x14ac:dyDescent="0.25"/>
  <cols>
    <col min="1" max="1" width="24.28515625" bestFit="1" customWidth="1"/>
    <col min="2" max="2" width="55.5703125" style="4" bestFit="1" customWidth="1"/>
    <col min="3" max="3" width="49.28515625" style="8" customWidth="1"/>
    <col min="4" max="4" width="18.5703125" style="9" customWidth="1"/>
    <col min="5" max="5" width="7.28515625" bestFit="1" customWidth="1"/>
    <col min="8" max="8" width="14" bestFit="1" customWidth="1"/>
  </cols>
  <sheetData>
    <row r="1" spans="1:4" x14ac:dyDescent="0.25">
      <c r="A1" s="53" t="s">
        <v>114</v>
      </c>
      <c r="B1" s="54"/>
      <c r="C1" s="55"/>
      <c r="D1" s="56"/>
    </row>
    <row r="3" spans="1:4" x14ac:dyDescent="0.25">
      <c r="A3" s="68" t="s">
        <v>115</v>
      </c>
      <c r="B3" s="50"/>
      <c r="C3" s="51"/>
      <c r="D3" s="52"/>
    </row>
    <row r="4" spans="1:4" x14ac:dyDescent="0.25">
      <c r="A4" s="68" t="s">
        <v>116</v>
      </c>
      <c r="B4" s="50"/>
      <c r="C4" s="51"/>
      <c r="D4" s="52"/>
    </row>
    <row r="6" spans="1:4" x14ac:dyDescent="0.25">
      <c r="A6" s="69" t="s">
        <v>117</v>
      </c>
      <c r="B6" s="70"/>
      <c r="C6" s="71"/>
      <c r="D6" s="72"/>
    </row>
    <row r="7" spans="1:4" x14ac:dyDescent="0.25">
      <c r="A7" s="69" t="s">
        <v>118</v>
      </c>
      <c r="B7" s="70"/>
      <c r="C7" s="71"/>
      <c r="D7" s="72"/>
    </row>
    <row r="8" spans="1:4" x14ac:dyDescent="0.25">
      <c r="A8" s="69" t="s">
        <v>119</v>
      </c>
      <c r="B8" s="70"/>
      <c r="C8" s="71"/>
      <c r="D8" s="72"/>
    </row>
    <row r="9" spans="1:4" x14ac:dyDescent="0.25">
      <c r="B9"/>
      <c r="C9"/>
      <c r="D9"/>
    </row>
    <row r="10" spans="1:4" x14ac:dyDescent="0.25">
      <c r="A10" t="s">
        <v>43</v>
      </c>
    </row>
    <row r="11" spans="1:4" x14ac:dyDescent="0.25">
      <c r="A11" s="2" t="s">
        <v>44</v>
      </c>
    </row>
    <row r="12" spans="1:4" x14ac:dyDescent="0.25">
      <c r="A12" s="3" t="s">
        <v>45</v>
      </c>
    </row>
    <row r="14" spans="1:4" x14ac:dyDescent="0.25">
      <c r="A14" s="41" t="s">
        <v>81</v>
      </c>
      <c r="B14" s="42"/>
    </row>
    <row r="15" spans="1:4" x14ac:dyDescent="0.25">
      <c r="A15" s="41" t="s">
        <v>82</v>
      </c>
      <c r="B15" s="46"/>
    </row>
    <row r="21" spans="1:8" ht="21" x14ac:dyDescent="0.35">
      <c r="A21" s="7" t="s">
        <v>74</v>
      </c>
      <c r="B21" s="6" t="s">
        <v>73</v>
      </c>
      <c r="C21" s="7" t="s">
        <v>28</v>
      </c>
      <c r="D21" s="19" t="s">
        <v>57</v>
      </c>
    </row>
    <row r="22" spans="1:8" x14ac:dyDescent="0.25">
      <c r="A22" s="79" t="s">
        <v>75</v>
      </c>
      <c r="B22" s="12" t="s">
        <v>1</v>
      </c>
      <c r="C22" s="13" t="s">
        <v>4</v>
      </c>
      <c r="D22" s="20" t="str">
        <f t="shared" ref="D22:D27" si="0">IF(C22="","Missing","OK")</f>
        <v>OK</v>
      </c>
    </row>
    <row r="23" spans="1:8" x14ac:dyDescent="0.25">
      <c r="A23" s="80"/>
      <c r="B23" s="14" t="s">
        <v>2</v>
      </c>
      <c r="C23" s="15" t="s">
        <v>4</v>
      </c>
      <c r="D23" s="21" t="str">
        <f t="shared" si="0"/>
        <v>OK</v>
      </c>
    </row>
    <row r="24" spans="1:8" ht="30" x14ac:dyDescent="0.25">
      <c r="A24" s="80"/>
      <c r="B24" s="14" t="s">
        <v>83</v>
      </c>
      <c r="C24" s="15" t="s">
        <v>4</v>
      </c>
      <c r="D24" s="21" t="str">
        <f t="shared" si="0"/>
        <v>OK</v>
      </c>
    </row>
    <row r="25" spans="1:8" ht="30" x14ac:dyDescent="0.25">
      <c r="A25" s="80"/>
      <c r="B25" s="14" t="s">
        <v>84</v>
      </c>
      <c r="C25" s="15" t="s">
        <v>4</v>
      </c>
      <c r="D25" s="21" t="str">
        <f t="shared" si="0"/>
        <v>OK</v>
      </c>
    </row>
    <row r="26" spans="1:8" x14ac:dyDescent="0.25">
      <c r="A26" s="80"/>
      <c r="B26" s="14" t="s">
        <v>98</v>
      </c>
      <c r="C26" s="15" t="s">
        <v>5</v>
      </c>
      <c r="D26" s="21" t="str">
        <f t="shared" si="0"/>
        <v>OK</v>
      </c>
    </row>
    <row r="27" spans="1:8" x14ac:dyDescent="0.25">
      <c r="A27" s="80"/>
      <c r="B27" s="14" t="s">
        <v>3</v>
      </c>
      <c r="C27" s="15" t="s">
        <v>38</v>
      </c>
      <c r="D27" s="21" t="str">
        <f t="shared" si="0"/>
        <v>OK</v>
      </c>
    </row>
    <row r="28" spans="1:8" x14ac:dyDescent="0.25">
      <c r="A28" s="80"/>
      <c r="B28" s="11" t="s">
        <v>56</v>
      </c>
      <c r="C28" s="16" t="str">
        <f>VLOOKUP(CONCATENATE(C22,C23,C24,C26,C27), Metadata!F1:H14, 2,FALSE )</f>
        <v>ITP</v>
      </c>
      <c r="D28" s="21" t="str">
        <f>IF(ISERROR(C28),"Your previous choices result in an unknown point type !","OK")</f>
        <v>OK</v>
      </c>
    </row>
    <row r="29" spans="1:8" x14ac:dyDescent="0.25">
      <c r="A29" s="81"/>
      <c r="B29" s="17" t="s">
        <v>75</v>
      </c>
      <c r="C29" s="18" t="str">
        <f>VLOOKUP(CONCATENATE(C22,C23,C24,C26,C27), Metadata!F1:H14, 3,FALSE )</f>
        <v>CB_ITP_EU</v>
      </c>
      <c r="D29" s="22" t="str">
        <f>IF(ISERROR(C29),"Your previous choices result in an unknown point type !","OK")</f>
        <v>OK</v>
      </c>
      <c r="H29" s="1"/>
    </row>
    <row r="30" spans="1:8" ht="30" x14ac:dyDescent="0.25">
      <c r="A30" s="79" t="s">
        <v>0</v>
      </c>
      <c r="B30" s="12" t="s">
        <v>68</v>
      </c>
      <c r="C30" s="13"/>
      <c r="D30" s="21" t="str">
        <f>IF(ISBLANK(C30),"Missing","OK")</f>
        <v>Missing</v>
      </c>
    </row>
    <row r="31" spans="1:8" ht="30" x14ac:dyDescent="0.25">
      <c r="A31" s="80"/>
      <c r="B31" s="14" t="s">
        <v>99</v>
      </c>
      <c r="C31" s="13"/>
      <c r="D31" s="21" t="str">
        <f>IF(LEN(C31)&lt;&gt;2,"Missing", "OK")</f>
        <v>Missing</v>
      </c>
    </row>
    <row r="32" spans="1:8" ht="8.25" customHeight="1" x14ac:dyDescent="0.25">
      <c r="A32" s="80"/>
      <c r="B32" s="14"/>
      <c r="C32" s="14"/>
      <c r="D32" s="21"/>
    </row>
    <row r="33" spans="1:4" ht="45" x14ac:dyDescent="0.25">
      <c r="A33" s="80"/>
      <c r="B33" s="14" t="s">
        <v>69</v>
      </c>
      <c r="C33" s="15"/>
      <c r="D33" s="21"/>
    </row>
    <row r="34" spans="1:4" ht="30" x14ac:dyDescent="0.25">
      <c r="A34" s="80"/>
      <c r="B34" s="14" t="s">
        <v>70</v>
      </c>
      <c r="C34" s="15"/>
      <c r="D34" s="21"/>
    </row>
    <row r="35" spans="1:4" ht="6" customHeight="1" x14ac:dyDescent="0.25">
      <c r="A35" s="80"/>
      <c r="B35" s="14"/>
      <c r="C35"/>
      <c r="D35" s="21"/>
    </row>
    <row r="36" spans="1:4" x14ac:dyDescent="0.25">
      <c r="A36" s="80"/>
      <c r="B36" s="14" t="s">
        <v>71</v>
      </c>
      <c r="C36" s="10" t="str">
        <f>CONCATENATE(C30,IF(C31="",""," (" &amp; C31 &amp; ")"),IF(C33="",""," / "),C33,IF(C34="",""," (" &amp; C34 &amp; ")"))</f>
        <v/>
      </c>
      <c r="D36" s="21"/>
    </row>
    <row r="37" spans="1:4" x14ac:dyDescent="0.25">
      <c r="A37" s="80"/>
      <c r="B37" s="14" t="s">
        <v>72</v>
      </c>
      <c r="C37" s="15"/>
      <c r="D37" s="21"/>
    </row>
    <row r="38" spans="1:4" x14ac:dyDescent="0.25">
      <c r="A38" s="80"/>
      <c r="B38" s="43" t="s">
        <v>89</v>
      </c>
      <c r="C38" s="24" t="str">
        <f>IF(C37="",C36,C37)</f>
        <v/>
      </c>
      <c r="D38" s="21" t="str">
        <f>IF(C38="","Missing","OK")</f>
        <v>Missing</v>
      </c>
    </row>
    <row r="39" spans="1:4" ht="45" x14ac:dyDescent="0.25">
      <c r="A39" s="30" t="s">
        <v>32</v>
      </c>
      <c r="B39" s="25" t="s">
        <v>100</v>
      </c>
      <c r="C39" s="26"/>
      <c r="D39" s="27" t="str">
        <f>IF(C39="","OK (Point will be considered as Planned","OK")</f>
        <v>OK (Point will be considered as Planned</v>
      </c>
    </row>
    <row r="40" spans="1:4" x14ac:dyDescent="0.25">
      <c r="B40"/>
      <c r="C40"/>
      <c r="D40" s="8"/>
    </row>
    <row r="41" spans="1:4" x14ac:dyDescent="0.25">
      <c r="A41" s="73" t="s">
        <v>76</v>
      </c>
      <c r="B41" s="58"/>
      <c r="C41" s="58"/>
      <c r="D41" s="62"/>
    </row>
    <row r="42" spans="1:4" ht="45" x14ac:dyDescent="0.25">
      <c r="A42" s="74"/>
      <c r="B42" s="12" t="s">
        <v>101</v>
      </c>
      <c r="C42" s="13"/>
      <c r="D42" s="20" t="str">
        <f>IF(C24="Yes",IF(LEN(C42)&lt;&gt;2,"Missing","OK"),"")</f>
        <v/>
      </c>
    </row>
    <row r="43" spans="1:4" ht="45" x14ac:dyDescent="0.25">
      <c r="A43" s="74"/>
      <c r="B43" s="23" t="s">
        <v>102</v>
      </c>
      <c r="C43" s="29"/>
      <c r="D43" s="20" t="str">
        <f>IF(C25="Yes",IF(LEN(C43)&lt;&gt;2,"Missing","OK"),"")</f>
        <v/>
      </c>
    </row>
    <row r="44" spans="1:4" x14ac:dyDescent="0.25">
      <c r="A44" s="75"/>
      <c r="B44" s="23"/>
      <c r="C44" s="23"/>
      <c r="D44" s="22"/>
    </row>
    <row r="45" spans="1:4" x14ac:dyDescent="0.25">
      <c r="B45"/>
      <c r="C45"/>
      <c r="D45" s="8"/>
    </row>
    <row r="46" spans="1:4" x14ac:dyDescent="0.25">
      <c r="A46" s="30" t="s">
        <v>103</v>
      </c>
      <c r="B46" s="60" t="s">
        <v>104</v>
      </c>
      <c r="C46" s="2" t="s">
        <v>106</v>
      </c>
      <c r="D46" s="63" t="str">
        <f>IF(ISBLANK(IsVirtual),"Missing","OK")</f>
        <v>OK</v>
      </c>
    </row>
    <row r="47" spans="1:4" ht="60" x14ac:dyDescent="0.25">
      <c r="A47" s="47" t="s">
        <v>41</v>
      </c>
      <c r="B47" s="12" t="s">
        <v>42</v>
      </c>
      <c r="C47" s="61"/>
      <c r="D47" s="20"/>
    </row>
    <row r="48" spans="1:4" ht="30" x14ac:dyDescent="0.25">
      <c r="A48" s="49"/>
      <c r="B48" s="14" t="s">
        <v>112</v>
      </c>
      <c r="C48" s="67"/>
      <c r="D48" s="21" t="str">
        <f>IF(C47="","",IF(C48="","Missing","OK"))</f>
        <v/>
      </c>
    </row>
    <row r="49" spans="1:4" ht="45" x14ac:dyDescent="0.25">
      <c r="A49" s="48"/>
      <c r="B49" s="23" t="s">
        <v>113</v>
      </c>
      <c r="C49" s="59"/>
      <c r="D49" s="22"/>
    </row>
    <row r="50" spans="1:4" x14ac:dyDescent="0.25">
      <c r="A50" s="73" t="s">
        <v>92</v>
      </c>
      <c r="B50" s="76" t="s">
        <v>93</v>
      </c>
      <c r="C50" s="61"/>
      <c r="D50" s="20"/>
    </row>
    <row r="51" spans="1:4" x14ac:dyDescent="0.25">
      <c r="A51" s="74"/>
      <c r="B51" s="77"/>
      <c r="C51" s="57"/>
      <c r="D51" s="21"/>
    </row>
    <row r="52" spans="1:4" x14ac:dyDescent="0.25">
      <c r="A52" s="74"/>
      <c r="B52" s="77"/>
      <c r="C52" s="57"/>
      <c r="D52" s="21"/>
    </row>
    <row r="53" spans="1:4" x14ac:dyDescent="0.25">
      <c r="A53" s="74"/>
      <c r="B53" s="77"/>
      <c r="C53" s="57"/>
      <c r="D53" s="21"/>
    </row>
    <row r="54" spans="1:4" x14ac:dyDescent="0.25">
      <c r="A54" s="74"/>
      <c r="B54" s="77"/>
      <c r="C54" s="57"/>
      <c r="D54" s="21"/>
    </row>
    <row r="55" spans="1:4" x14ac:dyDescent="0.25">
      <c r="A55" s="74"/>
      <c r="B55" s="77"/>
      <c r="C55" s="57"/>
      <c r="D55" s="21"/>
    </row>
    <row r="56" spans="1:4" x14ac:dyDescent="0.25">
      <c r="A56" s="74"/>
      <c r="B56" s="77"/>
      <c r="C56" s="57"/>
      <c r="D56" s="21"/>
    </row>
    <row r="57" spans="1:4" x14ac:dyDescent="0.25">
      <c r="A57" s="74"/>
      <c r="B57" s="77"/>
      <c r="C57" s="57"/>
      <c r="D57" s="21"/>
    </row>
    <row r="58" spans="1:4" x14ac:dyDescent="0.25">
      <c r="A58" s="74"/>
      <c r="B58" s="77"/>
      <c r="C58" s="57"/>
      <c r="D58" s="21"/>
    </row>
    <row r="59" spans="1:4" x14ac:dyDescent="0.25">
      <c r="A59" s="74"/>
      <c r="B59" s="77"/>
      <c r="C59" s="57"/>
      <c r="D59" s="21"/>
    </row>
    <row r="60" spans="1:4" x14ac:dyDescent="0.25">
      <c r="A60" s="75"/>
      <c r="B60" s="78"/>
      <c r="C60" s="59"/>
      <c r="D60" s="22"/>
    </row>
    <row r="61" spans="1:4" ht="30" x14ac:dyDescent="0.25">
      <c r="A61" s="73" t="s">
        <v>77</v>
      </c>
      <c r="B61" s="12" t="s">
        <v>80</v>
      </c>
      <c r="C61" s="13"/>
      <c r="D61" s="20"/>
    </row>
    <row r="62" spans="1:4" ht="30" x14ac:dyDescent="0.25">
      <c r="A62" s="75"/>
      <c r="B62" s="23" t="s">
        <v>79</v>
      </c>
      <c r="C62" s="29"/>
      <c r="D62" s="22"/>
    </row>
    <row r="63" spans="1:4" ht="15" customHeight="1" x14ac:dyDescent="0.25">
      <c r="A63" s="73" t="s">
        <v>78</v>
      </c>
      <c r="B63" s="12" t="s">
        <v>52</v>
      </c>
      <c r="C63" s="64" t="s">
        <v>5</v>
      </c>
      <c r="D63" s="20" t="str">
        <f>IF(C63="","Missing","OK")</f>
        <v>OK</v>
      </c>
    </row>
    <row r="64" spans="1:4" ht="15" customHeight="1" x14ac:dyDescent="0.25">
      <c r="A64" s="74"/>
      <c r="B64" s="14" t="s">
        <v>51</v>
      </c>
      <c r="C64" s="65"/>
      <c r="D64" s="21" t="str">
        <f>IF(C64="","Missing","OK")</f>
        <v>Missing</v>
      </c>
    </row>
    <row r="65" spans="1:4" ht="15" customHeight="1" x14ac:dyDescent="0.25">
      <c r="A65" s="49"/>
      <c r="B65" s="14" t="s">
        <v>108</v>
      </c>
      <c r="C65" s="66" t="s">
        <v>4</v>
      </c>
      <c r="D65" s="21" t="str">
        <f>IF(C65="","Missing","OK")</f>
        <v>OK</v>
      </c>
    </row>
    <row r="66" spans="1:4" ht="30" x14ac:dyDescent="0.25">
      <c r="A66" s="49"/>
      <c r="B66" s="14" t="s">
        <v>109</v>
      </c>
      <c r="C66" s="57"/>
      <c r="D66" s="21" t="str">
        <f>IF(isPipeInPipe="Yes",IF(C66="","Missing","OK"),"")</f>
        <v/>
      </c>
    </row>
    <row r="67" spans="1:4" ht="30" x14ac:dyDescent="0.25">
      <c r="A67" s="49"/>
      <c r="B67" s="14" t="s">
        <v>110</v>
      </c>
      <c r="C67" s="57" t="s">
        <v>4</v>
      </c>
      <c r="D67" s="21" t="str">
        <f>IF(C67="","Missing","OK")</f>
        <v>OK</v>
      </c>
    </row>
    <row r="68" spans="1:4" ht="30" x14ac:dyDescent="0.25">
      <c r="A68" s="49"/>
      <c r="B68" s="14" t="s">
        <v>111</v>
      </c>
      <c r="C68" s="57"/>
      <c r="D68" s="21" t="str">
        <f>IF(IsRedundant="Yes",IF(C68="","Missing","OK"),"")</f>
        <v/>
      </c>
    </row>
    <row r="69" spans="1:4" ht="15" customHeight="1" x14ac:dyDescent="0.25">
      <c r="A69" s="48"/>
      <c r="B69" s="23"/>
      <c r="C69" s="59"/>
      <c r="D69" s="22"/>
    </row>
    <row r="70" spans="1:4" ht="15" customHeight="1" x14ac:dyDescent="0.25">
      <c r="A70" s="32"/>
    </row>
    <row r="71" spans="1:4" ht="15" customHeight="1" x14ac:dyDescent="0.25">
      <c r="A71" s="39" t="s">
        <v>46</v>
      </c>
      <c r="B71" s="12" t="s">
        <v>53</v>
      </c>
      <c r="C71" s="33"/>
      <c r="D71" s="20"/>
    </row>
    <row r="72" spans="1:4" ht="15" customHeight="1" x14ac:dyDescent="0.25">
      <c r="A72" s="40" t="s">
        <v>55</v>
      </c>
      <c r="B72" s="14" t="s">
        <v>94</v>
      </c>
      <c r="C72" s="44"/>
      <c r="D72" s="21"/>
    </row>
    <row r="73" spans="1:4" ht="15" customHeight="1" x14ac:dyDescent="0.25">
      <c r="A73" s="31"/>
      <c r="B73" s="14"/>
      <c r="C73" s="34"/>
      <c r="D73" s="21"/>
    </row>
    <row r="74" spans="1:4" x14ac:dyDescent="0.25">
      <c r="A74" s="35" t="s">
        <v>48</v>
      </c>
      <c r="B74" s="14"/>
      <c r="C74" s="36"/>
      <c r="D74" s="21"/>
    </row>
    <row r="75" spans="1:4" ht="30" x14ac:dyDescent="0.25">
      <c r="A75" s="40" t="s">
        <v>54</v>
      </c>
      <c r="B75" s="14" t="s">
        <v>95</v>
      </c>
      <c r="C75" s="15"/>
      <c r="D75" s="21" t="str">
        <f>IF(PointDirection = "Exit","",IF(C75="","Missing","OK"))</f>
        <v>Missing</v>
      </c>
    </row>
    <row r="76" spans="1:4" ht="30" x14ac:dyDescent="0.25">
      <c r="A76" s="40" t="s">
        <v>85</v>
      </c>
      <c r="B76" s="14" t="s">
        <v>86</v>
      </c>
      <c r="C76" s="15"/>
      <c r="D76" s="21" t="str">
        <f>IF(PointDirection = "Exit","",IF(C76="","Missing","OK"))</f>
        <v>Missing</v>
      </c>
    </row>
    <row r="77" spans="1:4" x14ac:dyDescent="0.25">
      <c r="A77" s="31"/>
      <c r="B77" s="14"/>
      <c r="C77" s="36"/>
      <c r="D77" s="21"/>
    </row>
    <row r="78" spans="1:4" x14ac:dyDescent="0.25">
      <c r="A78" s="37" t="s">
        <v>49</v>
      </c>
      <c r="B78" s="14"/>
      <c r="C78" s="36"/>
      <c r="D78" s="21"/>
    </row>
    <row r="79" spans="1:4" ht="30" x14ac:dyDescent="0.25">
      <c r="A79" s="40" t="s">
        <v>85</v>
      </c>
      <c r="B79" s="14" t="s">
        <v>97</v>
      </c>
      <c r="C79" s="15"/>
      <c r="D79" s="21" t="str">
        <f>IF(PointDirection = "Entry","",IF(C79="","Missing","OK"))</f>
        <v>Missing</v>
      </c>
    </row>
    <row r="80" spans="1:4" ht="30" x14ac:dyDescent="0.25">
      <c r="A80" s="40" t="s">
        <v>54</v>
      </c>
      <c r="B80" s="14" t="s">
        <v>96</v>
      </c>
      <c r="C80" s="15"/>
      <c r="D80" s="21" t="str">
        <f>IF(PointDirection = "Entry","",IF(C80="","Missing","OK"))</f>
        <v>Missing</v>
      </c>
    </row>
    <row r="81" spans="1:4" x14ac:dyDescent="0.25">
      <c r="A81" s="28"/>
      <c r="B81" s="23"/>
      <c r="C81" s="38"/>
      <c r="D81" s="22"/>
    </row>
    <row r="83" spans="1:4" ht="128.25" customHeight="1" x14ac:dyDescent="0.25">
      <c r="A83" s="30" t="s">
        <v>87</v>
      </c>
      <c r="B83" s="25" t="s">
        <v>88</v>
      </c>
      <c r="C83" s="45"/>
      <c r="D83" s="27"/>
    </row>
  </sheetData>
  <mergeCells count="7">
    <mergeCell ref="A63:A64"/>
    <mergeCell ref="A50:A60"/>
    <mergeCell ref="A41:A44"/>
    <mergeCell ref="B50:B60"/>
    <mergeCell ref="A22:A29"/>
    <mergeCell ref="A30:A38"/>
    <mergeCell ref="A61:A62"/>
  </mergeCells>
  <conditionalFormatting sqref="B33:C34">
    <cfRule type="expression" dxfId="13" priority="24">
      <formula>$C$26="No"</formula>
    </cfRule>
  </conditionalFormatting>
  <conditionalFormatting sqref="B42:C42">
    <cfRule type="expression" dxfId="12" priority="22">
      <formula>$C$24="No"</formula>
    </cfRule>
  </conditionalFormatting>
  <conditionalFormatting sqref="B43:C44">
    <cfRule type="expression" dxfId="11" priority="19">
      <formula>$C$25="No"</formula>
    </cfRule>
  </conditionalFormatting>
  <conditionalFormatting sqref="A74:C76">
    <cfRule type="expression" dxfId="10" priority="18">
      <formula>$C$71="Exit"</formula>
    </cfRule>
  </conditionalFormatting>
  <conditionalFormatting sqref="A78:C80">
    <cfRule type="expression" dxfId="9" priority="17">
      <formula>$C$71="Entry"</formula>
    </cfRule>
  </conditionalFormatting>
  <conditionalFormatting sqref="A47:D49">
    <cfRule type="expression" dxfId="8" priority="16">
      <formula>$C$46="Virtual"</formula>
    </cfRule>
  </conditionalFormatting>
  <conditionalFormatting sqref="A50:D60">
    <cfRule type="expression" dxfId="7" priority="8">
      <formula>$C$46="Physical"</formula>
    </cfRule>
  </conditionalFormatting>
  <conditionalFormatting sqref="D10:D1048576 D1:D5">
    <cfRule type="cellIs" dxfId="6" priority="5" operator="equal">
      <formula>"OK"</formula>
    </cfRule>
    <cfRule type="containsText" dxfId="5" priority="6" operator="containsText" text="Error">
      <formula>NOT(ISERROR(SEARCH("Error",D1)))</formula>
    </cfRule>
    <cfRule type="cellIs" dxfId="4" priority="7" operator="equal">
      <formula>"Missing"</formula>
    </cfRule>
  </conditionalFormatting>
  <conditionalFormatting sqref="B66:C66">
    <cfRule type="expression" dxfId="3" priority="4">
      <formula>$C$65="No"</formula>
    </cfRule>
  </conditionalFormatting>
  <conditionalFormatting sqref="B68:C68">
    <cfRule type="expression" dxfId="2" priority="3">
      <formula>$C$67="No"</formula>
    </cfRule>
  </conditionalFormatting>
  <conditionalFormatting sqref="D6:D8">
    <cfRule type="cellIs" dxfId="1" priority="1" operator="equal">
      <formula>"Missing"</formula>
    </cfRule>
    <cfRule type="cellIs" dxfId="0" priority="2" operator="equal">
      <formula>"OK"</formula>
    </cfRule>
  </conditionalFormatting>
  <dataValidations count="2">
    <dataValidation type="date" operator="greaterThan" allowBlank="1" showInputMessage="1" showErrorMessage="1" sqref="C39">
      <formula1>1</formula1>
    </dataValidation>
    <dataValidation type="date" operator="greaterThan" allowBlank="1" showInputMessage="1" showErrorMessage="1" errorTitle="Enter a valid date" error="Enter a valid date, greater than 1/10/2013." sqref="C48:C49">
      <formula1>41548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Metadata!$C$2:$C$4</xm:f>
          </x14:formula1>
          <xm:sqref>C71</xm:sqref>
        </x14:dataValidation>
        <x14:dataValidation type="list" allowBlank="1" showInputMessage="1" showErrorMessage="1">
          <x14:formula1>
            <xm:f>Metadata!$A$2:$A$3</xm:f>
          </x14:formula1>
          <xm:sqref>C22:C26 C63 C65 C67</xm:sqref>
        </x14:dataValidation>
        <x14:dataValidation type="list" allowBlank="1" showInputMessage="1" showErrorMessage="1">
          <x14:formula1>
            <xm:f>Metadata!$B$2:$B$9</xm:f>
          </x14:formula1>
          <xm:sqref>C27</xm:sqref>
        </x14:dataValidation>
        <x14:dataValidation type="list" allowBlank="1" showInputMessage="1" showErrorMessage="1">
          <x14:formula1>
            <xm:f>Metadata!$D$2:$D$3</xm:f>
          </x14:formula1>
          <xm:sqref>C46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5"/>
  <sheetViews>
    <sheetView workbookViewId="0">
      <selection activeCell="C2" sqref="C2"/>
    </sheetView>
  </sheetViews>
  <sheetFormatPr defaultRowHeight="15" x14ac:dyDescent="0.25"/>
  <cols>
    <col min="1" max="1" width="7.7109375" bestFit="1" customWidth="1"/>
    <col min="2" max="2" width="49" bestFit="1" customWidth="1"/>
    <col min="5" max="5" width="11.140625" customWidth="1"/>
    <col min="6" max="6" width="45.5703125" bestFit="1" customWidth="1"/>
    <col min="7" max="7" width="17.28515625" bestFit="1" customWidth="1"/>
    <col min="8" max="8" width="23.42578125" bestFit="1" customWidth="1"/>
    <col min="11" max="11" width="40.85546875" bestFit="1" customWidth="1"/>
  </cols>
  <sheetData>
    <row r="1" spans="1:8" x14ac:dyDescent="0.25">
      <c r="A1" s="2" t="s">
        <v>28</v>
      </c>
      <c r="B1" s="2" t="s">
        <v>3</v>
      </c>
      <c r="C1" s="2" t="s">
        <v>47</v>
      </c>
      <c r="D1" s="2" t="s">
        <v>105</v>
      </c>
      <c r="F1" s="3" t="s">
        <v>31</v>
      </c>
      <c r="G1" s="3" t="s">
        <v>29</v>
      </c>
      <c r="H1" s="3" t="s">
        <v>30</v>
      </c>
    </row>
    <row r="2" spans="1:8" x14ac:dyDescent="0.25">
      <c r="A2" t="s">
        <v>5</v>
      </c>
      <c r="B2" t="s">
        <v>33</v>
      </c>
      <c r="C2" t="s">
        <v>48</v>
      </c>
      <c r="D2" t="s">
        <v>106</v>
      </c>
      <c r="F2" t="s">
        <v>39</v>
      </c>
      <c r="G2" t="s">
        <v>6</v>
      </c>
      <c r="H2" t="s">
        <v>7</v>
      </c>
    </row>
    <row r="3" spans="1:8" x14ac:dyDescent="0.25">
      <c r="A3" t="s">
        <v>4</v>
      </c>
      <c r="B3" t="s">
        <v>34</v>
      </c>
      <c r="C3" t="s">
        <v>49</v>
      </c>
      <c r="D3" t="s">
        <v>107</v>
      </c>
      <c r="F3" t="s">
        <v>58</v>
      </c>
      <c r="G3" t="s">
        <v>6</v>
      </c>
      <c r="H3" t="s">
        <v>8</v>
      </c>
    </row>
    <row r="4" spans="1:8" x14ac:dyDescent="0.25">
      <c r="B4" t="s">
        <v>35</v>
      </c>
      <c r="C4" t="s">
        <v>50</v>
      </c>
      <c r="F4" t="s">
        <v>40</v>
      </c>
      <c r="G4" t="s">
        <v>6</v>
      </c>
      <c r="H4" t="s">
        <v>9</v>
      </c>
    </row>
    <row r="5" spans="1:8" x14ac:dyDescent="0.25">
      <c r="B5" t="s">
        <v>22</v>
      </c>
      <c r="F5" t="s">
        <v>59</v>
      </c>
      <c r="G5" t="s">
        <v>6</v>
      </c>
      <c r="H5" t="s">
        <v>10</v>
      </c>
    </row>
    <row r="6" spans="1:8" x14ac:dyDescent="0.25">
      <c r="B6" t="s">
        <v>25</v>
      </c>
      <c r="F6" t="s">
        <v>60</v>
      </c>
      <c r="G6" t="s">
        <v>11</v>
      </c>
      <c r="H6" t="s">
        <v>12</v>
      </c>
    </row>
    <row r="7" spans="1:8" x14ac:dyDescent="0.25">
      <c r="B7" t="s">
        <v>36</v>
      </c>
      <c r="F7" t="s">
        <v>90</v>
      </c>
      <c r="G7" t="s">
        <v>11</v>
      </c>
      <c r="H7" t="s">
        <v>91</v>
      </c>
    </row>
    <row r="8" spans="1:8" ht="15" customHeight="1" x14ac:dyDescent="0.25">
      <c r="B8" t="s">
        <v>37</v>
      </c>
      <c r="F8" t="s">
        <v>61</v>
      </c>
      <c r="G8" t="s">
        <v>6</v>
      </c>
      <c r="H8" t="s">
        <v>13</v>
      </c>
    </row>
    <row r="9" spans="1:8" ht="15" customHeight="1" x14ac:dyDescent="0.25">
      <c r="B9" t="s">
        <v>38</v>
      </c>
      <c r="F9" t="s">
        <v>62</v>
      </c>
      <c r="G9" t="s">
        <v>14</v>
      </c>
      <c r="H9" t="s">
        <v>15</v>
      </c>
    </row>
    <row r="10" spans="1:8" ht="15" customHeight="1" x14ac:dyDescent="0.25">
      <c r="F10" t="s">
        <v>63</v>
      </c>
      <c r="G10" t="s">
        <v>16</v>
      </c>
      <c r="H10" t="s">
        <v>17</v>
      </c>
    </row>
    <row r="11" spans="1:8" ht="15" customHeight="1" x14ac:dyDescent="0.25">
      <c r="F11" t="s">
        <v>64</v>
      </c>
      <c r="G11" t="s">
        <v>18</v>
      </c>
      <c r="H11" t="s">
        <v>19</v>
      </c>
    </row>
    <row r="12" spans="1:8" ht="15" customHeight="1" x14ac:dyDescent="0.25">
      <c r="F12" t="s">
        <v>65</v>
      </c>
      <c r="G12" t="s">
        <v>20</v>
      </c>
      <c r="H12" t="s">
        <v>21</v>
      </c>
    </row>
    <row r="13" spans="1:8" ht="15" customHeight="1" x14ac:dyDescent="0.25">
      <c r="F13" t="s">
        <v>66</v>
      </c>
      <c r="G13" t="s">
        <v>23</v>
      </c>
      <c r="H13" t="s">
        <v>24</v>
      </c>
    </row>
    <row r="14" spans="1:8" ht="15" customHeight="1" x14ac:dyDescent="0.25">
      <c r="F14" t="s">
        <v>67</v>
      </c>
      <c r="G14" t="s">
        <v>26</v>
      </c>
      <c r="H14" t="s">
        <v>27</v>
      </c>
    </row>
    <row r="15" spans="1:8" ht="15" customHeight="1" x14ac:dyDescent="0.25">
      <c r="F15" s="5"/>
    </row>
  </sheetData>
  <sortState ref="B2:B10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Read me</vt:lpstr>
      <vt:lpstr>Point</vt:lpstr>
      <vt:lpstr>Metadata</vt:lpstr>
      <vt:lpstr>IsCrossBorder</vt:lpstr>
      <vt:lpstr>isPipeInPipe</vt:lpstr>
      <vt:lpstr>IsRedundant</vt:lpstr>
      <vt:lpstr>IsVirtual</vt:lpstr>
      <vt:lpstr>PointDirection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Gugescu</dc:creator>
  <cp:lastModifiedBy>Vincent Scherrer</cp:lastModifiedBy>
  <dcterms:created xsi:type="dcterms:W3CDTF">2015-03-17T15:02:33Z</dcterms:created>
  <dcterms:modified xsi:type="dcterms:W3CDTF">2016-01-15T13:22:39Z</dcterms:modified>
</cp:coreProperties>
</file>