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workbookProtection workbookPassword="DEC9" lockStructure="1"/>
  <bookViews>
    <workbookView xWindow="240" yWindow="105" windowWidth="14805" windowHeight="8010" tabRatio="817"/>
  </bookViews>
  <sheets>
    <sheet name="Cover" sheetId="19" r:id="rId1"/>
    <sheet name="Index" sheetId="18" r:id="rId2"/>
    <sheet name="Demand_Outlook" sheetId="2" r:id="rId3"/>
    <sheet name="Demand_yearly_GREEN" sheetId="8" r:id="rId4"/>
    <sheet name="Demand_yearly_GREY" sheetId="9" r:id="rId5"/>
    <sheet name="Demand_Peak day_GREEN" sheetId="3" r:id="rId6"/>
    <sheet name="Demand_Peak day_GREY" sheetId="4" r:id="rId7"/>
    <sheet name="Demand_14d_peak_GREEN" sheetId="6" r:id="rId8"/>
    <sheet name="Demand_14d_peak_GREY" sheetId="7" r:id="rId9"/>
    <sheet name="Power_gen_yearly" sheetId="10" r:id="rId10"/>
    <sheet name="Power gen_peak " sheetId="12" r:id="rId11"/>
    <sheet name="Final_yearly" sheetId="13" r:id="rId12"/>
    <sheet name="Final_1d design case" sheetId="14" r:id="rId13"/>
    <sheet name="Final_14d peak" sheetId="15" r:id="rId14"/>
    <sheet name="Final_average winter" sheetId="16" r:id="rId15"/>
    <sheet name="Final_average summer" sheetId="17" r:id="rId16"/>
    <sheet name="New Areas of Consumption" sheetId="5" r:id="rId17"/>
  </sheets>
  <calcPr calcId="152511"/>
</workbook>
</file>

<file path=xl/calcChain.xml><?xml version="1.0" encoding="utf-8"?>
<calcChain xmlns="http://schemas.openxmlformats.org/spreadsheetml/2006/main">
  <c r="B2" i="2" l="1"/>
  <c r="R7" i="4" l="1"/>
  <c r="S7" i="4"/>
  <c r="T7" i="4"/>
  <c r="U7" i="4"/>
  <c r="V7" i="4"/>
  <c r="F5" i="16" l="1"/>
  <c r="N14" i="12" l="1"/>
  <c r="N15" i="12" s="1"/>
  <c r="M14" i="12"/>
  <c r="M15" i="12" s="1"/>
  <c r="L14" i="12"/>
  <c r="L15" i="12" s="1"/>
  <c r="K14" i="12"/>
  <c r="K15" i="12" s="1"/>
  <c r="J14" i="12"/>
  <c r="J15" i="12" s="1"/>
  <c r="G14" i="12"/>
  <c r="G15" i="12" s="1"/>
  <c r="F14" i="12"/>
  <c r="F15" i="12" s="1"/>
  <c r="E14" i="12"/>
  <c r="E15" i="12" s="1"/>
  <c r="D14" i="12"/>
  <c r="D15" i="12" s="1"/>
  <c r="C14" i="12"/>
  <c r="C15" i="12" s="1"/>
  <c r="F14" i="10"/>
  <c r="F15" i="10" s="1"/>
  <c r="E14" i="10"/>
  <c r="E15" i="10" s="1"/>
  <c r="D14" i="10"/>
  <c r="D15" i="10" s="1"/>
  <c r="C14" i="10"/>
  <c r="C15" i="10" s="1"/>
  <c r="B14" i="10"/>
  <c r="B15" i="10" s="1"/>
  <c r="AE14" i="10"/>
  <c r="AE15" i="10" s="1"/>
  <c r="AD14" i="10"/>
  <c r="AD15" i="10" s="1"/>
  <c r="AC14" i="10"/>
  <c r="AC15" i="10" s="1"/>
  <c r="AB14" i="10"/>
  <c r="AB15" i="10" s="1"/>
  <c r="AA14" i="10"/>
  <c r="AA15" i="10" s="1"/>
  <c r="W14" i="10"/>
  <c r="W15" i="10" s="1"/>
  <c r="V14" i="10"/>
  <c r="V15" i="10" s="1"/>
  <c r="U14" i="10"/>
  <c r="U15" i="10" s="1"/>
  <c r="T14" i="10"/>
  <c r="T15" i="10" s="1"/>
  <c r="S14" i="10"/>
  <c r="S15" i="10" s="1"/>
  <c r="N14" i="10"/>
  <c r="N15" i="10" s="1"/>
  <c r="M14" i="10"/>
  <c r="M15" i="10" s="1"/>
  <c r="L14" i="10"/>
  <c r="L15" i="10" s="1"/>
  <c r="K14" i="10"/>
  <c r="K15" i="10" s="1"/>
  <c r="J14" i="10"/>
  <c r="J15" i="10" s="1"/>
  <c r="N14" i="7"/>
  <c r="N15" i="7" s="1"/>
  <c r="M14" i="7"/>
  <c r="M15" i="7" s="1"/>
  <c r="L14" i="7"/>
  <c r="L15" i="7" s="1"/>
  <c r="K14" i="7"/>
  <c r="K15" i="7" s="1"/>
  <c r="J14" i="7"/>
  <c r="J15" i="7" s="1"/>
  <c r="N15" i="6"/>
  <c r="J15" i="6"/>
  <c r="N14" i="6"/>
  <c r="M14" i="6"/>
  <c r="M15" i="6" s="1"/>
  <c r="L14" i="6"/>
  <c r="L15" i="6" s="1"/>
  <c r="K14" i="6"/>
  <c r="K15" i="6" s="1"/>
  <c r="J14" i="6"/>
  <c r="N14" i="4"/>
  <c r="N15" i="4" s="1"/>
  <c r="M14" i="4"/>
  <c r="M15" i="4" s="1"/>
  <c r="L14" i="4"/>
  <c r="L15" i="4" s="1"/>
  <c r="K14" i="4"/>
  <c r="K15" i="4" s="1"/>
  <c r="J14" i="4"/>
  <c r="J15" i="4" s="1"/>
  <c r="N14" i="3"/>
  <c r="N15" i="3" s="1"/>
  <c r="M14" i="3"/>
  <c r="M15" i="3" s="1"/>
  <c r="L14" i="3"/>
  <c r="L15" i="3" s="1"/>
  <c r="K14" i="3"/>
  <c r="K15" i="3" s="1"/>
  <c r="J14" i="3"/>
  <c r="J15" i="3" s="1"/>
  <c r="N15" i="9"/>
  <c r="N14" i="9"/>
  <c r="M14" i="9"/>
  <c r="M15" i="9" s="1"/>
  <c r="L14" i="9"/>
  <c r="L15" i="9" s="1"/>
  <c r="K14" i="9"/>
  <c r="K15" i="9" s="1"/>
  <c r="J14" i="9"/>
  <c r="J15" i="9" s="1"/>
  <c r="N14" i="8"/>
  <c r="N15" i="8" s="1"/>
  <c r="M14" i="8"/>
  <c r="M15" i="8" s="1"/>
  <c r="L14" i="8"/>
  <c r="L15" i="8" s="1"/>
  <c r="K14" i="8"/>
  <c r="K15" i="8" s="1"/>
  <c r="J14" i="8"/>
  <c r="J15" i="8" s="1"/>
  <c r="N23" i="12"/>
  <c r="M23" i="12"/>
  <c r="L23" i="12"/>
  <c r="K23" i="12"/>
  <c r="J23" i="12"/>
  <c r="N21" i="12"/>
  <c r="N22" i="12" s="1"/>
  <c r="M21" i="12"/>
  <c r="M22" i="12" s="1"/>
  <c r="L21" i="12"/>
  <c r="L22" i="12" s="1"/>
  <c r="K21" i="12"/>
  <c r="K22" i="12" s="1"/>
  <c r="J21" i="12"/>
  <c r="J22" i="12" s="1"/>
  <c r="G23" i="12"/>
  <c r="F23" i="12"/>
  <c r="E23" i="12"/>
  <c r="D23" i="12"/>
  <c r="C23" i="12"/>
  <c r="G21" i="12"/>
  <c r="F21" i="12"/>
  <c r="F22" i="12" s="1"/>
  <c r="E21" i="12"/>
  <c r="E22" i="12" s="1"/>
  <c r="D21" i="12"/>
  <c r="D22" i="12" s="1"/>
  <c r="C21" i="12"/>
  <c r="AE23" i="10"/>
  <c r="AD23" i="10"/>
  <c r="AC23" i="10"/>
  <c r="AB23" i="10"/>
  <c r="AA23" i="10"/>
  <c r="AE21" i="10"/>
  <c r="AD21" i="10"/>
  <c r="AC21" i="10"/>
  <c r="AB21" i="10"/>
  <c r="AB22" i="10" s="1"/>
  <c r="AA21" i="10"/>
  <c r="W23" i="10"/>
  <c r="V23" i="10"/>
  <c r="U23" i="10"/>
  <c r="T23" i="10"/>
  <c r="S23" i="10"/>
  <c r="W21" i="10"/>
  <c r="W22" i="10" s="1"/>
  <c r="V21" i="10"/>
  <c r="V22" i="10" s="1"/>
  <c r="U21" i="10"/>
  <c r="T21" i="10"/>
  <c r="S21" i="10"/>
  <c r="S22" i="10" s="1"/>
  <c r="F23" i="10"/>
  <c r="E23" i="10"/>
  <c r="D23" i="10"/>
  <c r="C23" i="10"/>
  <c r="B23" i="10"/>
  <c r="F21" i="10"/>
  <c r="E21" i="10"/>
  <c r="D21" i="10"/>
  <c r="D22" i="10" s="1"/>
  <c r="C21" i="10"/>
  <c r="C22" i="10" s="1"/>
  <c r="B21" i="10"/>
  <c r="N23" i="10"/>
  <c r="M23" i="10"/>
  <c r="L23" i="10"/>
  <c r="K23" i="10"/>
  <c r="J23" i="10"/>
  <c r="N21" i="10"/>
  <c r="M21" i="10"/>
  <c r="L21" i="10"/>
  <c r="K21" i="10"/>
  <c r="J21" i="10"/>
  <c r="N23" i="7"/>
  <c r="M23" i="7"/>
  <c r="L23" i="7"/>
  <c r="K23" i="7"/>
  <c r="J23" i="7"/>
  <c r="N21" i="7"/>
  <c r="N22" i="7" s="1"/>
  <c r="M21" i="7"/>
  <c r="L21" i="7"/>
  <c r="L22" i="7" s="1"/>
  <c r="K21" i="7"/>
  <c r="K22" i="7" s="1"/>
  <c r="J21" i="7"/>
  <c r="J22" i="7" s="1"/>
  <c r="N23" i="6"/>
  <c r="M23" i="6"/>
  <c r="L23" i="6"/>
  <c r="K23" i="6"/>
  <c r="J23" i="6"/>
  <c r="N21" i="6"/>
  <c r="N22" i="6" s="1"/>
  <c r="M21" i="6"/>
  <c r="M22" i="6" s="1"/>
  <c r="L21" i="6"/>
  <c r="K21" i="6"/>
  <c r="K22" i="6" s="1"/>
  <c r="J21" i="6"/>
  <c r="J22" i="6" s="1"/>
  <c r="N23" i="4"/>
  <c r="M23" i="4"/>
  <c r="L23" i="4"/>
  <c r="K23" i="4"/>
  <c r="J23" i="4"/>
  <c r="M22" i="4"/>
  <c r="N21" i="4"/>
  <c r="N22" i="4" s="1"/>
  <c r="M21" i="4"/>
  <c r="L21" i="4"/>
  <c r="L22" i="4" s="1"/>
  <c r="K21" i="4"/>
  <c r="K22" i="4" s="1"/>
  <c r="J21" i="4"/>
  <c r="J22" i="4" s="1"/>
  <c r="N23" i="3"/>
  <c r="M23" i="3"/>
  <c r="L23" i="3"/>
  <c r="K23" i="3"/>
  <c r="J23" i="3"/>
  <c r="N21" i="3"/>
  <c r="N22" i="3" s="1"/>
  <c r="M21" i="3"/>
  <c r="M22" i="3" s="1"/>
  <c r="L21" i="3"/>
  <c r="L22" i="3" s="1"/>
  <c r="K21" i="3"/>
  <c r="J21" i="3"/>
  <c r="J22" i="3" s="1"/>
  <c r="N23" i="9"/>
  <c r="M23" i="9"/>
  <c r="L23" i="9"/>
  <c r="K23" i="9"/>
  <c r="J23" i="9"/>
  <c r="N21" i="9"/>
  <c r="M21" i="9"/>
  <c r="M22" i="9" s="1"/>
  <c r="L21" i="9"/>
  <c r="L22" i="9" s="1"/>
  <c r="K21" i="9"/>
  <c r="K22" i="9" s="1"/>
  <c r="J21" i="9"/>
  <c r="N22" i="8"/>
  <c r="J22" i="8"/>
  <c r="N21" i="8"/>
  <c r="M21" i="8"/>
  <c r="M22" i="8" s="1"/>
  <c r="L21" i="8"/>
  <c r="L22" i="8" s="1"/>
  <c r="K21" i="8"/>
  <c r="K22" i="8" s="1"/>
  <c r="J21" i="8"/>
  <c r="N23" i="8"/>
  <c r="M23" i="8"/>
  <c r="L23" i="8"/>
  <c r="K23" i="8"/>
  <c r="J23" i="8"/>
  <c r="K22" i="10" l="1"/>
  <c r="E22" i="10"/>
  <c r="T22" i="10"/>
  <c r="J22" i="9"/>
  <c r="N22" i="9"/>
  <c r="L22" i="10"/>
  <c r="K22" i="3"/>
  <c r="L22" i="6"/>
  <c r="M22" i="7"/>
  <c r="C22" i="12"/>
  <c r="G22" i="12"/>
  <c r="AC22" i="10"/>
  <c r="AA22" i="10"/>
  <c r="AE22" i="10"/>
  <c r="M22" i="10"/>
  <c r="B22" i="10"/>
  <c r="F22" i="10"/>
  <c r="J22" i="10"/>
  <c r="N22" i="10"/>
  <c r="U22" i="10"/>
  <c r="AD22" i="10"/>
  <c r="N20" i="16"/>
  <c r="M20" i="16"/>
  <c r="L20" i="16"/>
  <c r="K20" i="16"/>
  <c r="J20" i="16"/>
  <c r="F20" i="16"/>
  <c r="E20" i="16"/>
  <c r="D20" i="16"/>
  <c r="C20" i="16"/>
  <c r="B20" i="16"/>
  <c r="N13" i="16"/>
  <c r="M13" i="16"/>
  <c r="L13" i="16"/>
  <c r="K13" i="16"/>
  <c r="J13" i="16"/>
  <c r="F13" i="16"/>
  <c r="E13" i="16"/>
  <c r="D13" i="16"/>
  <c r="C13" i="16"/>
  <c r="B13" i="16"/>
  <c r="N20" i="17"/>
  <c r="M20" i="17"/>
  <c r="L20" i="17"/>
  <c r="K20" i="17"/>
  <c r="J20" i="17"/>
  <c r="F20" i="17"/>
  <c r="E20" i="17"/>
  <c r="D20" i="17"/>
  <c r="C20" i="17"/>
  <c r="B20" i="17"/>
  <c r="N13" i="17"/>
  <c r="M13" i="17"/>
  <c r="L13" i="17"/>
  <c r="K13" i="17"/>
  <c r="J13" i="17"/>
  <c r="F13" i="17"/>
  <c r="E13" i="17"/>
  <c r="D13" i="17"/>
  <c r="C13" i="17"/>
  <c r="B13" i="17"/>
  <c r="AK34" i="5" l="1"/>
  <c r="AE34" i="5"/>
  <c r="AC34" i="5"/>
  <c r="Y34" i="5"/>
  <c r="AK33" i="5"/>
  <c r="AE33" i="5"/>
  <c r="AC33" i="5"/>
  <c r="Y33" i="5"/>
  <c r="AK32" i="5"/>
  <c r="AE32" i="5"/>
  <c r="AC32" i="5"/>
  <c r="Y32" i="5"/>
  <c r="AK31" i="5"/>
  <c r="AE31" i="5"/>
  <c r="AC31" i="5"/>
  <c r="Y31" i="5"/>
  <c r="AK30" i="5"/>
  <c r="AE30" i="5"/>
  <c r="AC30" i="5"/>
  <c r="Y30" i="5"/>
  <c r="AK29" i="5"/>
  <c r="AE29" i="5"/>
  <c r="AC29" i="5"/>
  <c r="Y29" i="5"/>
  <c r="AK28" i="5"/>
  <c r="AE28" i="5"/>
  <c r="AC28" i="5"/>
  <c r="Y28" i="5"/>
  <c r="AK27" i="5"/>
  <c r="AE27" i="5"/>
  <c r="AC27" i="5"/>
  <c r="Y27" i="5"/>
  <c r="AK26" i="5"/>
  <c r="AE26" i="5"/>
  <c r="AC26" i="5"/>
  <c r="Y26" i="5"/>
  <c r="AK25" i="5"/>
  <c r="AE25" i="5"/>
  <c r="AC25" i="5"/>
  <c r="Y25" i="5"/>
  <c r="AK24" i="5"/>
  <c r="AE24" i="5"/>
  <c r="AC24" i="5"/>
  <c r="Y24" i="5"/>
  <c r="AK23" i="5"/>
  <c r="AE23" i="5"/>
  <c r="AC23" i="5"/>
  <c r="Y23" i="5"/>
  <c r="AK22" i="5"/>
  <c r="AE22" i="5"/>
  <c r="AC22" i="5"/>
  <c r="Y22" i="5"/>
  <c r="AK21" i="5"/>
  <c r="AE21" i="5"/>
  <c r="AC21" i="5"/>
  <c r="Y21" i="5"/>
  <c r="U40" i="9" l="1"/>
  <c r="T40" i="9"/>
  <c r="S40" i="9"/>
  <c r="R40" i="9"/>
  <c r="Q40" i="9"/>
  <c r="U42" i="9"/>
  <c r="T42" i="9"/>
  <c r="S42" i="9"/>
  <c r="R42" i="9"/>
  <c r="Q42" i="9"/>
  <c r="U41" i="9"/>
  <c r="T41" i="9"/>
  <c r="S41" i="9"/>
  <c r="R41" i="9"/>
  <c r="Q41" i="9"/>
  <c r="U39" i="9"/>
  <c r="T39" i="9"/>
  <c r="S39" i="9"/>
  <c r="R39" i="9"/>
  <c r="Q39" i="9"/>
  <c r="U38" i="9"/>
  <c r="T38" i="9"/>
  <c r="S38" i="9"/>
  <c r="R38" i="9"/>
  <c r="Q38" i="9"/>
  <c r="U37" i="9"/>
  <c r="T37" i="9"/>
  <c r="S37" i="9"/>
  <c r="R37" i="9"/>
  <c r="Q37" i="9"/>
  <c r="U36" i="9"/>
  <c r="T36" i="9"/>
  <c r="S36" i="9"/>
  <c r="R36" i="9"/>
  <c r="Q36" i="9"/>
  <c r="U35" i="9"/>
  <c r="T35" i="9"/>
  <c r="S35" i="9"/>
  <c r="R35" i="9"/>
  <c r="Q35" i="9"/>
  <c r="U34" i="9"/>
  <c r="T34" i="9"/>
  <c r="S34" i="9"/>
  <c r="R34" i="9"/>
  <c r="Q34" i="9"/>
  <c r="U33" i="9"/>
  <c r="T33" i="9"/>
  <c r="S33" i="9"/>
  <c r="R33" i="9"/>
  <c r="Q33" i="9"/>
  <c r="U32" i="9"/>
  <c r="T32" i="9"/>
  <c r="S32" i="9"/>
  <c r="R32" i="9"/>
  <c r="Q32" i="9"/>
  <c r="U31" i="9"/>
  <c r="T31" i="9"/>
  <c r="S31" i="9"/>
  <c r="R31" i="9"/>
  <c r="Q31" i="9"/>
  <c r="U30" i="9"/>
  <c r="T30" i="9"/>
  <c r="S30" i="9"/>
  <c r="R30" i="9"/>
  <c r="Q30" i="9"/>
  <c r="U29" i="9"/>
  <c r="T29" i="9"/>
  <c r="S29" i="9"/>
  <c r="R29" i="9"/>
  <c r="Q29" i="9"/>
  <c r="U28" i="9"/>
  <c r="T28" i="9"/>
  <c r="S28" i="9"/>
  <c r="R28" i="9"/>
  <c r="Q28" i="9"/>
  <c r="U27" i="9"/>
  <c r="T27" i="9"/>
  <c r="S27" i="9"/>
  <c r="R27" i="9"/>
  <c r="Q27" i="9"/>
  <c r="U26" i="9"/>
  <c r="T26" i="9"/>
  <c r="S26" i="9"/>
  <c r="R26" i="9"/>
  <c r="Q26" i="9"/>
  <c r="U25" i="9"/>
  <c r="T25" i="9"/>
  <c r="S25" i="9"/>
  <c r="R25" i="9"/>
  <c r="Q25" i="9"/>
  <c r="U24" i="9"/>
  <c r="T24" i="9"/>
  <c r="S24" i="9"/>
  <c r="R24" i="9"/>
  <c r="Q24" i="9"/>
  <c r="U23" i="9"/>
  <c r="T23" i="9"/>
  <c r="S23" i="9"/>
  <c r="R23" i="9"/>
  <c r="Q23" i="9"/>
  <c r="U22" i="9"/>
  <c r="T22" i="9"/>
  <c r="S22" i="9"/>
  <c r="R22" i="9"/>
  <c r="Q22" i="9"/>
  <c r="U21" i="9"/>
  <c r="T21" i="9"/>
  <c r="S21" i="9"/>
  <c r="R21" i="9"/>
  <c r="Q21" i="9"/>
  <c r="U20" i="9"/>
  <c r="T20" i="9"/>
  <c r="S20" i="9"/>
  <c r="R20" i="9"/>
  <c r="Q20" i="9"/>
  <c r="U19" i="9"/>
  <c r="T19" i="9"/>
  <c r="S19" i="9"/>
  <c r="R19" i="9"/>
  <c r="Q19" i="9"/>
  <c r="U18" i="9"/>
  <c r="T18" i="9"/>
  <c r="S18" i="9"/>
  <c r="R18" i="9"/>
  <c r="Q18" i="9"/>
  <c r="U17" i="9"/>
  <c r="T17" i="9"/>
  <c r="S17" i="9"/>
  <c r="R17" i="9"/>
  <c r="Q17" i="9"/>
  <c r="U16" i="9"/>
  <c r="T16" i="9"/>
  <c r="S16" i="9"/>
  <c r="R16" i="9"/>
  <c r="Q16" i="9"/>
  <c r="U15" i="9"/>
  <c r="T15" i="9"/>
  <c r="S15" i="9"/>
  <c r="R15" i="9"/>
  <c r="Q15" i="9"/>
  <c r="U14" i="9"/>
  <c r="T14" i="9"/>
  <c r="S14" i="9"/>
  <c r="R14" i="9"/>
  <c r="Q14" i="9"/>
  <c r="U13" i="9"/>
  <c r="T13" i="9"/>
  <c r="S13" i="9"/>
  <c r="R13" i="9"/>
  <c r="Q13" i="9"/>
  <c r="U12" i="9"/>
  <c r="T12" i="9"/>
  <c r="S12" i="9"/>
  <c r="R12" i="9"/>
  <c r="Q12" i="9"/>
  <c r="U11" i="9"/>
  <c r="T11" i="9"/>
  <c r="S11" i="9"/>
  <c r="R11" i="9"/>
  <c r="Q11" i="9"/>
  <c r="U10" i="9"/>
  <c r="T10" i="9"/>
  <c r="S10" i="9"/>
  <c r="R10" i="9"/>
  <c r="Q10" i="9"/>
  <c r="U9" i="9"/>
  <c r="T9" i="9"/>
  <c r="S9" i="9"/>
  <c r="R9" i="9"/>
  <c r="Q9" i="9"/>
  <c r="U8" i="9"/>
  <c r="T8" i="9"/>
  <c r="S8" i="9"/>
  <c r="R8" i="9"/>
  <c r="Q8" i="9"/>
  <c r="U7" i="9"/>
  <c r="T7" i="9"/>
  <c r="S7" i="9"/>
  <c r="R7" i="9"/>
  <c r="Q7" i="9"/>
  <c r="U6" i="9"/>
  <c r="T6" i="9"/>
  <c r="S6" i="9"/>
  <c r="R6" i="9"/>
  <c r="Q6" i="9"/>
  <c r="U42" i="8"/>
  <c r="T42" i="8"/>
  <c r="S42" i="8"/>
  <c r="R42" i="8"/>
  <c r="Q42" i="8"/>
  <c r="U41" i="8"/>
  <c r="T41" i="8"/>
  <c r="S41" i="8"/>
  <c r="R41" i="8"/>
  <c r="Q41" i="8"/>
  <c r="U40" i="8"/>
  <c r="T40" i="8"/>
  <c r="S40" i="8"/>
  <c r="R40" i="8"/>
  <c r="Q40" i="8"/>
  <c r="U39" i="8"/>
  <c r="T39" i="8"/>
  <c r="S39" i="8"/>
  <c r="R39" i="8"/>
  <c r="Q39" i="8"/>
  <c r="U38" i="8"/>
  <c r="T38" i="8"/>
  <c r="S38" i="8"/>
  <c r="R38" i="8"/>
  <c r="Q38" i="8"/>
  <c r="U37" i="8"/>
  <c r="T37" i="8"/>
  <c r="S37" i="8"/>
  <c r="R37" i="8"/>
  <c r="Q37" i="8"/>
  <c r="U36" i="8"/>
  <c r="T36" i="8"/>
  <c r="S36" i="8"/>
  <c r="R36" i="8"/>
  <c r="Q36" i="8"/>
  <c r="U35" i="8"/>
  <c r="T35" i="8"/>
  <c r="S35" i="8"/>
  <c r="R35" i="8"/>
  <c r="Q35" i="8"/>
  <c r="U34" i="8"/>
  <c r="T34" i="8"/>
  <c r="S34" i="8"/>
  <c r="R34" i="8"/>
  <c r="Q34" i="8"/>
  <c r="U33" i="8"/>
  <c r="T33" i="8"/>
  <c r="S33" i="8"/>
  <c r="R33" i="8"/>
  <c r="Q33" i="8"/>
  <c r="U32" i="8"/>
  <c r="T32" i="8"/>
  <c r="S32" i="8"/>
  <c r="R32" i="8"/>
  <c r="Q32" i="8"/>
  <c r="U31" i="8"/>
  <c r="T31" i="8"/>
  <c r="S31" i="8"/>
  <c r="R31" i="8"/>
  <c r="Q31" i="8"/>
  <c r="U30" i="8"/>
  <c r="T30" i="8"/>
  <c r="S30" i="8"/>
  <c r="R30" i="8"/>
  <c r="Q30" i="8"/>
  <c r="U29" i="8"/>
  <c r="T29" i="8"/>
  <c r="S29" i="8"/>
  <c r="R29" i="8"/>
  <c r="Q29" i="8"/>
  <c r="U28" i="8"/>
  <c r="T28" i="8"/>
  <c r="S28" i="8"/>
  <c r="R28" i="8"/>
  <c r="Q28" i="8"/>
  <c r="U27" i="8"/>
  <c r="T27" i="8"/>
  <c r="S27" i="8"/>
  <c r="R27" i="8"/>
  <c r="Q27" i="8"/>
  <c r="U26" i="8"/>
  <c r="T26" i="8"/>
  <c r="S26" i="8"/>
  <c r="R26" i="8"/>
  <c r="Q26" i="8"/>
  <c r="U25" i="8"/>
  <c r="T25" i="8"/>
  <c r="S25" i="8"/>
  <c r="R25" i="8"/>
  <c r="Q25" i="8"/>
  <c r="U24" i="8"/>
  <c r="T24" i="8"/>
  <c r="S24" i="8"/>
  <c r="R24" i="8"/>
  <c r="Q24" i="8"/>
  <c r="U23" i="8"/>
  <c r="T23" i="8"/>
  <c r="S23" i="8"/>
  <c r="R23" i="8"/>
  <c r="Q23" i="8"/>
  <c r="U22" i="8"/>
  <c r="T22" i="8"/>
  <c r="S22" i="8"/>
  <c r="R22" i="8"/>
  <c r="Q22" i="8"/>
  <c r="U21" i="8"/>
  <c r="T21" i="8"/>
  <c r="S21" i="8"/>
  <c r="R21" i="8"/>
  <c r="Q21" i="8"/>
  <c r="U20" i="8"/>
  <c r="T20" i="8"/>
  <c r="S20" i="8"/>
  <c r="R20" i="8"/>
  <c r="Q20" i="8"/>
  <c r="U19" i="8"/>
  <c r="T19" i="8"/>
  <c r="S19" i="8"/>
  <c r="R19" i="8"/>
  <c r="Q19" i="8"/>
  <c r="U18" i="8"/>
  <c r="T18" i="8"/>
  <c r="S18" i="8"/>
  <c r="R18" i="8"/>
  <c r="Q18" i="8"/>
  <c r="U17" i="8"/>
  <c r="T17" i="8"/>
  <c r="S17" i="8"/>
  <c r="R17" i="8"/>
  <c r="Q17" i="8"/>
  <c r="U16" i="8"/>
  <c r="T16" i="8"/>
  <c r="S16" i="8"/>
  <c r="R16" i="8"/>
  <c r="Q16" i="8"/>
  <c r="U15" i="8"/>
  <c r="T15" i="8"/>
  <c r="S15" i="8"/>
  <c r="R15" i="8"/>
  <c r="Q15" i="8"/>
  <c r="U14" i="8"/>
  <c r="T14" i="8"/>
  <c r="S14" i="8"/>
  <c r="R14" i="8"/>
  <c r="Q14" i="8"/>
  <c r="U13" i="8"/>
  <c r="T13" i="8"/>
  <c r="S13" i="8"/>
  <c r="R13" i="8"/>
  <c r="Q13" i="8"/>
  <c r="U12" i="8"/>
  <c r="T12" i="8"/>
  <c r="S12" i="8"/>
  <c r="R12" i="8"/>
  <c r="Q12" i="8"/>
  <c r="U11" i="8"/>
  <c r="T11" i="8"/>
  <c r="S11" i="8"/>
  <c r="R11" i="8"/>
  <c r="Q11" i="8"/>
  <c r="U10" i="8"/>
  <c r="T10" i="8"/>
  <c r="S10" i="8"/>
  <c r="R10" i="8"/>
  <c r="Q10" i="8"/>
  <c r="U9" i="8"/>
  <c r="T9" i="8"/>
  <c r="S9" i="8"/>
  <c r="R9" i="8"/>
  <c r="Q9" i="8"/>
  <c r="U8" i="8"/>
  <c r="T8" i="8"/>
  <c r="S8" i="8"/>
  <c r="R8" i="8"/>
  <c r="Q8" i="8"/>
  <c r="U7" i="8"/>
  <c r="T7" i="8"/>
  <c r="S7" i="8"/>
  <c r="R7" i="8"/>
  <c r="Q7" i="8"/>
  <c r="U6" i="8"/>
  <c r="T6" i="8"/>
  <c r="S6" i="8"/>
  <c r="R6" i="8"/>
  <c r="Q6" i="8"/>
  <c r="V42" i="7"/>
  <c r="U42" i="7"/>
  <c r="T42" i="7"/>
  <c r="S42" i="7"/>
  <c r="R42" i="7"/>
  <c r="V41" i="7"/>
  <c r="U41" i="7"/>
  <c r="T41" i="7"/>
  <c r="S41" i="7"/>
  <c r="R41" i="7"/>
  <c r="V40" i="7"/>
  <c r="U40" i="7"/>
  <c r="T40" i="7"/>
  <c r="S40" i="7"/>
  <c r="R40" i="7"/>
  <c r="V39" i="7"/>
  <c r="U39" i="7"/>
  <c r="T39" i="7"/>
  <c r="S39" i="7"/>
  <c r="R39" i="7"/>
  <c r="V38" i="7"/>
  <c r="U38" i="7"/>
  <c r="T38" i="7"/>
  <c r="S38" i="7"/>
  <c r="R38" i="7"/>
  <c r="V37" i="7"/>
  <c r="U37" i="7"/>
  <c r="T37" i="7"/>
  <c r="S37" i="7"/>
  <c r="R37" i="7"/>
  <c r="V36" i="7"/>
  <c r="U36" i="7"/>
  <c r="T36" i="7"/>
  <c r="S36" i="7"/>
  <c r="R36" i="7"/>
  <c r="V35" i="7"/>
  <c r="U35" i="7"/>
  <c r="T35" i="7"/>
  <c r="S35" i="7"/>
  <c r="R35" i="7"/>
  <c r="V34" i="7"/>
  <c r="U34" i="7"/>
  <c r="T34" i="7"/>
  <c r="S34" i="7"/>
  <c r="R34" i="7"/>
  <c r="V33" i="7"/>
  <c r="U33" i="7"/>
  <c r="T33" i="7"/>
  <c r="S33" i="7"/>
  <c r="R33" i="7"/>
  <c r="V32" i="7"/>
  <c r="U32" i="7"/>
  <c r="T32" i="7"/>
  <c r="S32" i="7"/>
  <c r="R32" i="7"/>
  <c r="V31" i="7"/>
  <c r="U31" i="7"/>
  <c r="T31" i="7"/>
  <c r="S31" i="7"/>
  <c r="R31" i="7"/>
  <c r="V30" i="7"/>
  <c r="U30" i="7"/>
  <c r="T30" i="7"/>
  <c r="S30" i="7"/>
  <c r="R30" i="7"/>
  <c r="V29" i="7"/>
  <c r="U29" i="7"/>
  <c r="T29" i="7"/>
  <c r="S29" i="7"/>
  <c r="R29" i="7"/>
  <c r="V28" i="7"/>
  <c r="U28" i="7"/>
  <c r="T28" i="7"/>
  <c r="S28" i="7"/>
  <c r="R28" i="7"/>
  <c r="V27" i="7"/>
  <c r="U27" i="7"/>
  <c r="T27" i="7"/>
  <c r="S27" i="7"/>
  <c r="R27" i="7"/>
  <c r="V26" i="7"/>
  <c r="U26" i="7"/>
  <c r="T26" i="7"/>
  <c r="S26" i="7"/>
  <c r="R26" i="7"/>
  <c r="V25" i="7"/>
  <c r="U25" i="7"/>
  <c r="T25" i="7"/>
  <c r="S25" i="7"/>
  <c r="R25" i="7"/>
  <c r="V24" i="7"/>
  <c r="U24" i="7"/>
  <c r="T24" i="7"/>
  <c r="S24" i="7"/>
  <c r="R24" i="7"/>
  <c r="V23" i="7"/>
  <c r="U23" i="7"/>
  <c r="T23" i="7"/>
  <c r="S23" i="7"/>
  <c r="R23" i="7"/>
  <c r="V22" i="7"/>
  <c r="U22" i="7"/>
  <c r="T22" i="7"/>
  <c r="S22" i="7"/>
  <c r="R22" i="7"/>
  <c r="V21" i="7"/>
  <c r="U21" i="7"/>
  <c r="T21" i="7"/>
  <c r="S21" i="7"/>
  <c r="R21" i="7"/>
  <c r="V20" i="7"/>
  <c r="U20" i="7"/>
  <c r="T20" i="7"/>
  <c r="S20" i="7"/>
  <c r="R20" i="7"/>
  <c r="V19" i="7"/>
  <c r="U19" i="7"/>
  <c r="T19" i="7"/>
  <c r="S19" i="7"/>
  <c r="R19" i="7"/>
  <c r="V18" i="7"/>
  <c r="U18" i="7"/>
  <c r="T18" i="7"/>
  <c r="S18" i="7"/>
  <c r="R18" i="7"/>
  <c r="V17" i="7"/>
  <c r="U17" i="7"/>
  <c r="T17" i="7"/>
  <c r="S17" i="7"/>
  <c r="R17" i="7"/>
  <c r="V16" i="7"/>
  <c r="U16" i="7"/>
  <c r="T16" i="7"/>
  <c r="S16" i="7"/>
  <c r="R16" i="7"/>
  <c r="V15" i="7"/>
  <c r="U15" i="7"/>
  <c r="T15" i="7"/>
  <c r="S15" i="7"/>
  <c r="R15" i="7"/>
  <c r="V14" i="7"/>
  <c r="U14" i="7"/>
  <c r="T14" i="7"/>
  <c r="S14" i="7"/>
  <c r="R14" i="7"/>
  <c r="V13" i="7"/>
  <c r="U13" i="7"/>
  <c r="T13" i="7"/>
  <c r="S13" i="7"/>
  <c r="R13" i="7"/>
  <c r="V12" i="7"/>
  <c r="U12" i="7"/>
  <c r="T12" i="7"/>
  <c r="S12" i="7"/>
  <c r="R12" i="7"/>
  <c r="V11" i="7"/>
  <c r="U11" i="7"/>
  <c r="T11" i="7"/>
  <c r="S11" i="7"/>
  <c r="R11" i="7"/>
  <c r="V10" i="7"/>
  <c r="U10" i="7"/>
  <c r="T10" i="7"/>
  <c r="S10" i="7"/>
  <c r="R10" i="7"/>
  <c r="V9" i="7"/>
  <c r="U9" i="7"/>
  <c r="T9" i="7"/>
  <c r="S9" i="7"/>
  <c r="R9" i="7"/>
  <c r="V8" i="7"/>
  <c r="U8" i="7"/>
  <c r="T8" i="7"/>
  <c r="S8" i="7"/>
  <c r="R8" i="7"/>
  <c r="V7" i="7"/>
  <c r="U7" i="7"/>
  <c r="T7" i="7"/>
  <c r="S7" i="7"/>
  <c r="R7" i="7"/>
  <c r="V6" i="7"/>
  <c r="U6" i="7"/>
  <c r="T6" i="7"/>
  <c r="S6" i="7"/>
  <c r="R6" i="7"/>
  <c r="V42" i="6"/>
  <c r="U42" i="6"/>
  <c r="T42" i="6"/>
  <c r="S42" i="6"/>
  <c r="R42" i="6"/>
  <c r="V41" i="6"/>
  <c r="U41" i="6"/>
  <c r="T41" i="6"/>
  <c r="S41" i="6"/>
  <c r="R41" i="6"/>
  <c r="V40" i="6"/>
  <c r="U40" i="6"/>
  <c r="T40" i="6"/>
  <c r="S40" i="6"/>
  <c r="R40" i="6"/>
  <c r="V39" i="6"/>
  <c r="U39" i="6"/>
  <c r="T39" i="6"/>
  <c r="S39" i="6"/>
  <c r="R39" i="6"/>
  <c r="V38" i="6"/>
  <c r="U38" i="6"/>
  <c r="T38" i="6"/>
  <c r="S38" i="6"/>
  <c r="R38" i="6"/>
  <c r="V37" i="6"/>
  <c r="U37" i="6"/>
  <c r="T37" i="6"/>
  <c r="S37" i="6"/>
  <c r="R37" i="6"/>
  <c r="V36" i="6"/>
  <c r="U36" i="6"/>
  <c r="T36" i="6"/>
  <c r="S36" i="6"/>
  <c r="R36" i="6"/>
  <c r="V35" i="6"/>
  <c r="U35" i="6"/>
  <c r="T35" i="6"/>
  <c r="S35" i="6"/>
  <c r="R35" i="6"/>
  <c r="V34" i="6"/>
  <c r="U34" i="6"/>
  <c r="T34" i="6"/>
  <c r="S34" i="6"/>
  <c r="R34" i="6"/>
  <c r="V33" i="6"/>
  <c r="U33" i="6"/>
  <c r="T33" i="6"/>
  <c r="S33" i="6"/>
  <c r="R33" i="6"/>
  <c r="V32" i="6"/>
  <c r="U32" i="6"/>
  <c r="T32" i="6"/>
  <c r="S32" i="6"/>
  <c r="R32" i="6"/>
  <c r="V31" i="6"/>
  <c r="U31" i="6"/>
  <c r="T31" i="6"/>
  <c r="S31" i="6"/>
  <c r="R31" i="6"/>
  <c r="V30" i="6"/>
  <c r="U30" i="6"/>
  <c r="T30" i="6"/>
  <c r="S30" i="6"/>
  <c r="R30" i="6"/>
  <c r="V29" i="6"/>
  <c r="U29" i="6"/>
  <c r="T29" i="6"/>
  <c r="S29" i="6"/>
  <c r="R29" i="6"/>
  <c r="V28" i="6"/>
  <c r="U28" i="6"/>
  <c r="T28" i="6"/>
  <c r="S28" i="6"/>
  <c r="R28" i="6"/>
  <c r="V27" i="6"/>
  <c r="U27" i="6"/>
  <c r="T27" i="6"/>
  <c r="S27" i="6"/>
  <c r="R27" i="6"/>
  <c r="V26" i="6"/>
  <c r="U26" i="6"/>
  <c r="T26" i="6"/>
  <c r="S26" i="6"/>
  <c r="R26" i="6"/>
  <c r="V25" i="6"/>
  <c r="U25" i="6"/>
  <c r="T25" i="6"/>
  <c r="S25" i="6"/>
  <c r="R25" i="6"/>
  <c r="V24" i="6"/>
  <c r="U24" i="6"/>
  <c r="T24" i="6"/>
  <c r="S24" i="6"/>
  <c r="R24" i="6"/>
  <c r="V23" i="6"/>
  <c r="U23" i="6"/>
  <c r="T23" i="6"/>
  <c r="S23" i="6"/>
  <c r="R23" i="6"/>
  <c r="V22" i="6"/>
  <c r="U22" i="6"/>
  <c r="T22" i="6"/>
  <c r="S22" i="6"/>
  <c r="R22" i="6"/>
  <c r="V21" i="6"/>
  <c r="U21" i="6"/>
  <c r="T21" i="6"/>
  <c r="S21" i="6"/>
  <c r="R21" i="6"/>
  <c r="V20" i="6"/>
  <c r="U20" i="6"/>
  <c r="T20" i="6"/>
  <c r="S20" i="6"/>
  <c r="R20" i="6"/>
  <c r="V19" i="6"/>
  <c r="U19" i="6"/>
  <c r="T19" i="6"/>
  <c r="S19" i="6"/>
  <c r="R19" i="6"/>
  <c r="V18" i="6"/>
  <c r="U18" i="6"/>
  <c r="T18" i="6"/>
  <c r="S18" i="6"/>
  <c r="R18" i="6"/>
  <c r="V17" i="6"/>
  <c r="U17" i="6"/>
  <c r="T17" i="6"/>
  <c r="S17" i="6"/>
  <c r="R17" i="6"/>
  <c r="V16" i="6"/>
  <c r="U16" i="6"/>
  <c r="T16" i="6"/>
  <c r="S16" i="6"/>
  <c r="R16" i="6"/>
  <c r="V15" i="6"/>
  <c r="U15" i="6"/>
  <c r="T15" i="6"/>
  <c r="S15" i="6"/>
  <c r="R15" i="6"/>
  <c r="V14" i="6"/>
  <c r="U14" i="6"/>
  <c r="T14" i="6"/>
  <c r="S14" i="6"/>
  <c r="R14" i="6"/>
  <c r="V13" i="6"/>
  <c r="U13" i="6"/>
  <c r="T13" i="6"/>
  <c r="S13" i="6"/>
  <c r="R13" i="6"/>
  <c r="V12" i="6"/>
  <c r="U12" i="6"/>
  <c r="T12" i="6"/>
  <c r="S12" i="6"/>
  <c r="R12" i="6"/>
  <c r="V11" i="6"/>
  <c r="U11" i="6"/>
  <c r="T11" i="6"/>
  <c r="S11" i="6"/>
  <c r="R11" i="6"/>
  <c r="V10" i="6"/>
  <c r="U10" i="6"/>
  <c r="T10" i="6"/>
  <c r="S10" i="6"/>
  <c r="R10" i="6"/>
  <c r="V9" i="6"/>
  <c r="U9" i="6"/>
  <c r="T9" i="6"/>
  <c r="S9" i="6"/>
  <c r="R9" i="6"/>
  <c r="V8" i="6"/>
  <c r="U8" i="6"/>
  <c r="T8" i="6"/>
  <c r="S8" i="6"/>
  <c r="R8" i="6"/>
  <c r="V7" i="6"/>
  <c r="U7" i="6"/>
  <c r="T7" i="6"/>
  <c r="S7" i="6"/>
  <c r="R7" i="6"/>
  <c r="V6" i="6"/>
  <c r="U6" i="6"/>
  <c r="T6" i="6"/>
  <c r="S6" i="6"/>
  <c r="R6" i="6"/>
  <c r="U42" i="3"/>
  <c r="T42" i="3"/>
  <c r="S42" i="3"/>
  <c r="R42" i="3"/>
  <c r="Q42" i="3"/>
  <c r="U41" i="3"/>
  <c r="T41" i="3"/>
  <c r="S41" i="3"/>
  <c r="R41" i="3"/>
  <c r="Q41" i="3"/>
  <c r="U40" i="3"/>
  <c r="T40" i="3"/>
  <c r="S40" i="3"/>
  <c r="R40" i="3"/>
  <c r="Q40" i="3"/>
  <c r="U39" i="3"/>
  <c r="T39" i="3"/>
  <c r="S39" i="3"/>
  <c r="R39" i="3"/>
  <c r="Q39" i="3"/>
  <c r="U38" i="3"/>
  <c r="T38" i="3"/>
  <c r="S38" i="3"/>
  <c r="R38" i="3"/>
  <c r="Q38" i="3"/>
  <c r="U37" i="3"/>
  <c r="T37" i="3"/>
  <c r="S37" i="3"/>
  <c r="R37" i="3"/>
  <c r="Q37" i="3"/>
  <c r="U36" i="3"/>
  <c r="T36" i="3"/>
  <c r="S36" i="3"/>
  <c r="R36" i="3"/>
  <c r="Q36" i="3"/>
  <c r="U35" i="3"/>
  <c r="T35" i="3"/>
  <c r="S35" i="3"/>
  <c r="R35" i="3"/>
  <c r="Q35" i="3"/>
  <c r="U34" i="3"/>
  <c r="T34" i="3"/>
  <c r="S34" i="3"/>
  <c r="R34" i="3"/>
  <c r="Q34" i="3"/>
  <c r="U33" i="3"/>
  <c r="T33" i="3"/>
  <c r="S33" i="3"/>
  <c r="R33" i="3"/>
  <c r="Q33" i="3"/>
  <c r="U32" i="3"/>
  <c r="T32" i="3"/>
  <c r="S32" i="3"/>
  <c r="R32" i="3"/>
  <c r="Q32" i="3"/>
  <c r="U31" i="3"/>
  <c r="T31" i="3"/>
  <c r="S31" i="3"/>
  <c r="R31" i="3"/>
  <c r="Q31" i="3"/>
  <c r="U30" i="3"/>
  <c r="T30" i="3"/>
  <c r="S30" i="3"/>
  <c r="R30" i="3"/>
  <c r="Q30" i="3"/>
  <c r="U29" i="3"/>
  <c r="T29" i="3"/>
  <c r="S29" i="3"/>
  <c r="R29" i="3"/>
  <c r="Q29" i="3"/>
  <c r="U28" i="3"/>
  <c r="T28" i="3"/>
  <c r="S28" i="3"/>
  <c r="R28" i="3"/>
  <c r="Q28" i="3"/>
  <c r="U27" i="3"/>
  <c r="T27" i="3"/>
  <c r="S27" i="3"/>
  <c r="R27" i="3"/>
  <c r="Q27" i="3"/>
  <c r="U26" i="3"/>
  <c r="T26" i="3"/>
  <c r="S26" i="3"/>
  <c r="R26" i="3"/>
  <c r="Q26" i="3"/>
  <c r="U25" i="3"/>
  <c r="T25" i="3"/>
  <c r="S25" i="3"/>
  <c r="R25" i="3"/>
  <c r="Q25" i="3"/>
  <c r="U24" i="3"/>
  <c r="T24" i="3"/>
  <c r="S24" i="3"/>
  <c r="R24" i="3"/>
  <c r="Q24" i="3"/>
  <c r="U23" i="3"/>
  <c r="T23" i="3"/>
  <c r="S23" i="3"/>
  <c r="R23" i="3"/>
  <c r="Q23" i="3"/>
  <c r="U22" i="3"/>
  <c r="T22" i="3"/>
  <c r="S22" i="3"/>
  <c r="R22" i="3"/>
  <c r="Q22" i="3"/>
  <c r="U21" i="3"/>
  <c r="T21" i="3"/>
  <c r="S21" i="3"/>
  <c r="R21" i="3"/>
  <c r="Q21" i="3"/>
  <c r="U20" i="3"/>
  <c r="T20" i="3"/>
  <c r="S20" i="3"/>
  <c r="R20" i="3"/>
  <c r="Q20" i="3"/>
  <c r="U19" i="3"/>
  <c r="T19" i="3"/>
  <c r="S19" i="3"/>
  <c r="R19" i="3"/>
  <c r="Q19" i="3"/>
  <c r="U18" i="3"/>
  <c r="T18" i="3"/>
  <c r="S18" i="3"/>
  <c r="R18" i="3"/>
  <c r="Q18" i="3"/>
  <c r="U17" i="3"/>
  <c r="T17" i="3"/>
  <c r="S17" i="3"/>
  <c r="R17" i="3"/>
  <c r="Q17" i="3"/>
  <c r="U16" i="3"/>
  <c r="T16" i="3"/>
  <c r="S16" i="3"/>
  <c r="R16" i="3"/>
  <c r="Q16" i="3"/>
  <c r="U15" i="3"/>
  <c r="T15" i="3"/>
  <c r="S15" i="3"/>
  <c r="R15" i="3"/>
  <c r="Q15" i="3"/>
  <c r="U14" i="3"/>
  <c r="T14" i="3"/>
  <c r="S14" i="3"/>
  <c r="R14" i="3"/>
  <c r="Q14" i="3"/>
  <c r="U13" i="3"/>
  <c r="T13" i="3"/>
  <c r="S13" i="3"/>
  <c r="R13" i="3"/>
  <c r="Q13" i="3"/>
  <c r="U12" i="3"/>
  <c r="T12" i="3"/>
  <c r="S12" i="3"/>
  <c r="R12" i="3"/>
  <c r="Q12" i="3"/>
  <c r="U11" i="3"/>
  <c r="T11" i="3"/>
  <c r="S11" i="3"/>
  <c r="R11" i="3"/>
  <c r="Q11" i="3"/>
  <c r="U10" i="3"/>
  <c r="T10" i="3"/>
  <c r="S10" i="3"/>
  <c r="R10" i="3"/>
  <c r="Q10" i="3"/>
  <c r="U9" i="3"/>
  <c r="T9" i="3"/>
  <c r="S9" i="3"/>
  <c r="R9" i="3"/>
  <c r="Q9" i="3"/>
  <c r="U8" i="3"/>
  <c r="T8" i="3"/>
  <c r="S8" i="3"/>
  <c r="R8" i="3"/>
  <c r="Q8" i="3"/>
  <c r="U7" i="3"/>
  <c r="T7" i="3"/>
  <c r="S7" i="3"/>
  <c r="R7" i="3"/>
  <c r="Q7" i="3"/>
  <c r="U6" i="3"/>
  <c r="T6" i="3"/>
  <c r="S6" i="3"/>
  <c r="R6" i="3"/>
  <c r="Q6" i="3"/>
  <c r="V42" i="4"/>
  <c r="U42" i="4"/>
  <c r="T42" i="4"/>
  <c r="S42" i="4"/>
  <c r="R42" i="4"/>
  <c r="V41" i="4"/>
  <c r="U41" i="4"/>
  <c r="T41" i="4"/>
  <c r="S41" i="4"/>
  <c r="R41" i="4"/>
  <c r="V40" i="4"/>
  <c r="U40" i="4"/>
  <c r="T40" i="4"/>
  <c r="S40" i="4"/>
  <c r="R40" i="4"/>
  <c r="V39" i="4"/>
  <c r="U39" i="4"/>
  <c r="T39" i="4"/>
  <c r="S39" i="4"/>
  <c r="R39" i="4"/>
  <c r="V38" i="4"/>
  <c r="U38" i="4"/>
  <c r="T38" i="4"/>
  <c r="S38" i="4"/>
  <c r="R38" i="4"/>
  <c r="V37" i="4"/>
  <c r="U37" i="4"/>
  <c r="T37" i="4"/>
  <c r="S37" i="4"/>
  <c r="R37" i="4"/>
  <c r="V36" i="4"/>
  <c r="U36" i="4"/>
  <c r="T36" i="4"/>
  <c r="S36" i="4"/>
  <c r="R36" i="4"/>
  <c r="V35" i="4"/>
  <c r="U35" i="4"/>
  <c r="T35" i="4"/>
  <c r="S35" i="4"/>
  <c r="R35" i="4"/>
  <c r="V34" i="4"/>
  <c r="U34" i="4"/>
  <c r="T34" i="4"/>
  <c r="S34" i="4"/>
  <c r="R34" i="4"/>
  <c r="V33" i="4"/>
  <c r="U33" i="4"/>
  <c r="T33" i="4"/>
  <c r="S33" i="4"/>
  <c r="R33" i="4"/>
  <c r="V32" i="4"/>
  <c r="U32" i="4"/>
  <c r="T32" i="4"/>
  <c r="S32" i="4"/>
  <c r="R32" i="4"/>
  <c r="V31" i="4"/>
  <c r="U31" i="4"/>
  <c r="T31" i="4"/>
  <c r="S31" i="4"/>
  <c r="R31" i="4"/>
  <c r="V30" i="4"/>
  <c r="U30" i="4"/>
  <c r="T30" i="4"/>
  <c r="S30" i="4"/>
  <c r="R30" i="4"/>
  <c r="V29" i="4"/>
  <c r="U29" i="4"/>
  <c r="T29" i="4"/>
  <c r="S29" i="4"/>
  <c r="R29" i="4"/>
  <c r="V28" i="4"/>
  <c r="U28" i="4"/>
  <c r="T28" i="4"/>
  <c r="S28" i="4"/>
  <c r="R28" i="4"/>
  <c r="V27" i="4"/>
  <c r="U27" i="4"/>
  <c r="T27" i="4"/>
  <c r="S27" i="4"/>
  <c r="R27" i="4"/>
  <c r="V26" i="4"/>
  <c r="U26" i="4"/>
  <c r="T26" i="4"/>
  <c r="S26" i="4"/>
  <c r="R26" i="4"/>
  <c r="V25" i="4"/>
  <c r="U25" i="4"/>
  <c r="T25" i="4"/>
  <c r="S25" i="4"/>
  <c r="R25" i="4"/>
  <c r="V24" i="4"/>
  <c r="U24" i="4"/>
  <c r="T24" i="4"/>
  <c r="S24" i="4"/>
  <c r="R24" i="4"/>
  <c r="V23" i="4"/>
  <c r="U23" i="4"/>
  <c r="T23" i="4"/>
  <c r="S23" i="4"/>
  <c r="R23" i="4"/>
  <c r="V22" i="4"/>
  <c r="U22" i="4"/>
  <c r="T22" i="4"/>
  <c r="S22" i="4"/>
  <c r="R22" i="4"/>
  <c r="V21" i="4"/>
  <c r="U21" i="4"/>
  <c r="T21" i="4"/>
  <c r="S21" i="4"/>
  <c r="R21" i="4"/>
  <c r="V20" i="4"/>
  <c r="U20" i="4"/>
  <c r="T20" i="4"/>
  <c r="S20" i="4"/>
  <c r="R20" i="4"/>
  <c r="V19" i="4"/>
  <c r="U19" i="4"/>
  <c r="T19" i="4"/>
  <c r="S19" i="4"/>
  <c r="R19" i="4"/>
  <c r="V18" i="4"/>
  <c r="U18" i="4"/>
  <c r="T18" i="4"/>
  <c r="S18" i="4"/>
  <c r="R18" i="4"/>
  <c r="V17" i="4"/>
  <c r="U17" i="4"/>
  <c r="T17" i="4"/>
  <c r="S17" i="4"/>
  <c r="R17" i="4"/>
  <c r="V16" i="4"/>
  <c r="U16" i="4"/>
  <c r="T16" i="4"/>
  <c r="S16" i="4"/>
  <c r="R16" i="4"/>
  <c r="V15" i="4"/>
  <c r="U15" i="4"/>
  <c r="T15" i="4"/>
  <c r="S15" i="4"/>
  <c r="R15" i="4"/>
  <c r="V14" i="4"/>
  <c r="U14" i="4"/>
  <c r="T14" i="4"/>
  <c r="S14" i="4"/>
  <c r="R14" i="4"/>
  <c r="V13" i="4"/>
  <c r="U13" i="4"/>
  <c r="T13" i="4"/>
  <c r="S13" i="4"/>
  <c r="R13" i="4"/>
  <c r="V12" i="4"/>
  <c r="U12" i="4"/>
  <c r="T12" i="4"/>
  <c r="S12" i="4"/>
  <c r="R12" i="4"/>
  <c r="V11" i="4"/>
  <c r="U11" i="4"/>
  <c r="T11" i="4"/>
  <c r="S11" i="4"/>
  <c r="R11" i="4"/>
  <c r="V10" i="4"/>
  <c r="U10" i="4"/>
  <c r="T10" i="4"/>
  <c r="S10" i="4"/>
  <c r="R10" i="4"/>
  <c r="V9" i="4"/>
  <c r="U9" i="4"/>
  <c r="T9" i="4"/>
  <c r="S9" i="4"/>
  <c r="R9" i="4"/>
  <c r="V8" i="4"/>
  <c r="U8" i="4"/>
  <c r="T8" i="4"/>
  <c r="S8" i="4"/>
  <c r="R8" i="4"/>
  <c r="V6" i="4"/>
  <c r="U6" i="4"/>
  <c r="T6" i="4"/>
  <c r="S6" i="4"/>
  <c r="R6" i="4"/>
</calcChain>
</file>

<file path=xl/comments1.xml><?xml version="1.0" encoding="utf-8"?>
<comments xmlns="http://schemas.openxmlformats.org/spreadsheetml/2006/main">
  <authors>
    <author>Author</author>
  </authors>
  <commentList>
    <comment ref="B2" authorId="0" shapeId="0">
      <text>
        <r>
          <rPr>
            <sz val="9"/>
            <color indexed="81"/>
            <rFont val="Tahoma"/>
            <charset val="1"/>
          </rPr>
          <t>TWh/y based on GCV</t>
        </r>
      </text>
    </comment>
  </commentList>
</comments>
</file>

<file path=xl/sharedStrings.xml><?xml version="1.0" encoding="utf-8"?>
<sst xmlns="http://schemas.openxmlformats.org/spreadsheetml/2006/main" count="1918" uniqueCount="150">
  <si>
    <t>MTOE =</t>
  </si>
  <si>
    <t>TWh/y</t>
  </si>
  <si>
    <t>EUROGAS</t>
  </si>
  <si>
    <t>EU 27 - MTOE</t>
  </si>
  <si>
    <t>Base</t>
  </si>
  <si>
    <t>Envt.</t>
  </si>
  <si>
    <t>Slow Dev.</t>
  </si>
  <si>
    <t>EU 27 - TWh/y</t>
  </si>
  <si>
    <t>Eurogas: Base</t>
  </si>
  <si>
    <t>Eurogas: Envt.</t>
  </si>
  <si>
    <t>Eurogas: Slow Dev.</t>
  </si>
  <si>
    <t>EU 28 - TWh/y (converted with HR value for 2013)</t>
  </si>
  <si>
    <t>Eurogas: Base (EU 28 adapted)</t>
  </si>
  <si>
    <t>Eurogas: Envt. (EU 28 adapted)</t>
  </si>
  <si>
    <t>Eurogas: Slow Dev. (EU 28 adapted)</t>
  </si>
  <si>
    <t>WEO 2013</t>
  </si>
  <si>
    <t>EU 28 - MTOE</t>
  </si>
  <si>
    <t>WEO NPS</t>
  </si>
  <si>
    <t>WEO CPS</t>
  </si>
  <si>
    <t>WEO 450 S</t>
  </si>
  <si>
    <t>EU 28 - TWh/y</t>
  </si>
  <si>
    <t>EU 27 - TWh/y (adapted by deduction of HR)</t>
  </si>
  <si>
    <t>WEO: NPS (EU 27)</t>
  </si>
  <si>
    <t>WEO: CPS (EU 27)</t>
  </si>
  <si>
    <t>WEO: 450 S (EU 27)</t>
  </si>
  <si>
    <t>Gas for power</t>
  </si>
  <si>
    <t>sum</t>
  </si>
  <si>
    <t>Commission trends 2050</t>
  </si>
  <si>
    <t>GWh/y</t>
  </si>
  <si>
    <t>Scenario A - Vision 3 max</t>
  </si>
  <si>
    <t>Scenario B - Vision 1 min</t>
  </si>
  <si>
    <t>Scenario A - Vision 3: avg
max/min</t>
  </si>
  <si>
    <t>Scenario B - Vision 1: avg max/min</t>
  </si>
  <si>
    <t>Scenario A - Vision 3 min</t>
  </si>
  <si>
    <t>Scenario B - Vision 1 max</t>
  </si>
  <si>
    <t>EU COM Trends to 2050</t>
  </si>
  <si>
    <t>Final Energy Demand (gas)</t>
  </si>
  <si>
    <t>(in GWh/d)</t>
  </si>
  <si>
    <t>COUNTRY</t>
  </si>
  <si>
    <t>AT</t>
  </si>
  <si>
    <t>BE</t>
  </si>
  <si>
    <t>BG</t>
  </si>
  <si>
    <t>HR</t>
  </si>
  <si>
    <t>CZ</t>
  </si>
  <si>
    <t>DK</t>
  </si>
  <si>
    <t>EE</t>
  </si>
  <si>
    <t>FI</t>
  </si>
  <si>
    <t>FR</t>
  </si>
  <si>
    <t>MK</t>
  </si>
  <si>
    <t>DE</t>
  </si>
  <si>
    <t>GR</t>
  </si>
  <si>
    <t>HU</t>
  </si>
  <si>
    <t>IE</t>
  </si>
  <si>
    <t>IT</t>
  </si>
  <si>
    <t>LV</t>
  </si>
  <si>
    <t>LT</t>
  </si>
  <si>
    <t>LU</t>
  </si>
  <si>
    <t>NL</t>
  </si>
  <si>
    <t>PL</t>
  </si>
  <si>
    <t>PT</t>
  </si>
  <si>
    <t>RO</t>
  </si>
  <si>
    <t>RS</t>
  </si>
  <si>
    <t>SK</t>
  </si>
  <si>
    <t>SI</t>
  </si>
  <si>
    <t>ES</t>
  </si>
  <si>
    <t>SE</t>
  </si>
  <si>
    <t>CH</t>
  </si>
  <si>
    <t>UK</t>
  </si>
  <si>
    <t>Final gas demand (Residential &amp; Commercial &amp; Industrial &amp; Others)</t>
  </si>
  <si>
    <t>BA</t>
  </si>
  <si>
    <t>CY</t>
  </si>
  <si>
    <t>DEn</t>
  </si>
  <si>
    <t>DEg</t>
  </si>
  <si>
    <t>FRn</t>
  </si>
  <si>
    <t>FRs</t>
  </si>
  <si>
    <t>FRt</t>
  </si>
  <si>
    <t>MT</t>
  </si>
  <si>
    <t>1-day design case - SCENARIO A</t>
  </si>
  <si>
    <t>1-day design case - SCENARIO B</t>
  </si>
  <si>
    <t>Gas demand for power generation</t>
  </si>
  <si>
    <t>Peak day - Vision 3</t>
  </si>
  <si>
    <t>1-day peak demand</t>
  </si>
  <si>
    <t>SCENARIO B - VISION 1</t>
  </si>
  <si>
    <t>Peak day - Vision 1</t>
  </si>
  <si>
    <t>14d peak - SCENARIO A</t>
  </si>
  <si>
    <t>14d peak demand</t>
  </si>
  <si>
    <t>14d Peak - SCENARIO B</t>
  </si>
  <si>
    <t>14d Peak demand</t>
  </si>
  <si>
    <t xml:space="preserve"> SCENARIO A</t>
  </si>
  <si>
    <t>(in GWh/y)</t>
  </si>
  <si>
    <t>Vision 3 - Max</t>
  </si>
  <si>
    <t>SCENARIO A - VISION 3</t>
  </si>
  <si>
    <t xml:space="preserve"> SCENARIO B</t>
  </si>
  <si>
    <t>Vision 1 - Min</t>
  </si>
  <si>
    <t>yearly demand</t>
  </si>
  <si>
    <t>Elba</t>
  </si>
  <si>
    <t>Corsica</t>
  </si>
  <si>
    <t>Sardinia</t>
  </si>
  <si>
    <t>With the project</t>
  </si>
  <si>
    <t>Without the project</t>
  </si>
  <si>
    <t>Demand Forecasts</t>
  </si>
  <si>
    <t>demand_1_in_2_ex_power</t>
  </si>
  <si>
    <t>demand_1_in_2_power</t>
  </si>
  <si>
    <t>demand_fuel_oil</t>
  </si>
  <si>
    <t>Comments</t>
  </si>
  <si>
    <t>Residential and Industrial</t>
  </si>
  <si>
    <t>Gas for power generation</t>
  </si>
  <si>
    <t>Oil for power generation</t>
  </si>
  <si>
    <t>Year</t>
  </si>
  <si>
    <t>From</t>
  </si>
  <si>
    <t>To</t>
  </si>
  <si>
    <t>Value</t>
  </si>
  <si>
    <t>demand of gas on the island residential and industrial facilities assuming the project is realized</t>
  </si>
  <si>
    <t>there are no power plants on the island</t>
  </si>
  <si>
    <t>the energy demand without the project is satisfied with gasoil and LPG; therefore, gas demand without the project is zero</t>
  </si>
  <si>
    <t>the energy demand without the project is satisfied with gasoil and LPG; therefore, the gas demand without the project is zero</t>
  </si>
  <si>
    <t>the energy demand without the project is satisfied with oil; therefore, the gas demand without the project is zero</t>
  </si>
  <si>
    <t>the energy demand without the project is satisfied with oil and coal; therefore, the gas demand without the project is zero</t>
  </si>
  <si>
    <t>Vision 3 - Min</t>
  </si>
  <si>
    <t>Vision 1 - Max</t>
  </si>
  <si>
    <t>winter average - SCENARIO A</t>
  </si>
  <si>
    <t>winter average - SCENARIO B</t>
  </si>
  <si>
    <t>Demand Outlook</t>
  </si>
  <si>
    <t>Demand_yearly_GREEN</t>
  </si>
  <si>
    <t>Demand_yearly_GREY</t>
  </si>
  <si>
    <t>Demand_Peak day_GREEN</t>
  </si>
  <si>
    <t>Demand_Peak day_GREY</t>
  </si>
  <si>
    <t>Demand_14d_peak_GREEN</t>
  </si>
  <si>
    <t>Demand_14d_peak_GREY</t>
  </si>
  <si>
    <t>Power_gen_yearly</t>
  </si>
  <si>
    <t>Power_gen_peak</t>
  </si>
  <si>
    <t>Final_yearly</t>
  </si>
  <si>
    <t>Final_1d design case</t>
  </si>
  <si>
    <t>Final_14d peak</t>
  </si>
  <si>
    <t>Final_average winter</t>
  </si>
  <si>
    <t>Final_average summer</t>
  </si>
  <si>
    <t>New Areas of consumption</t>
  </si>
  <si>
    <t>Content</t>
  </si>
  <si>
    <t>Index</t>
  </si>
  <si>
    <t>BG (*)</t>
  </si>
  <si>
    <t>(*) The final demand figures for Bulgaria include consumption for power generation. According to the information provided by Bulgartransgaz, the specifics of the Bulgarian gas and electricity market do not allow the split of gas demand between final gas demand and gas demand for power generation. The power generation from natural gas depends mostly on the production of heat energy in heat generation plants and heat energy consumption by households in the district heated cities. Bulgarian NRA approves a preferential price for electricity when it has been generated in combined cycle, and all the heat released by the cooling of electrical generators has to be utilized.
For this reason, the assessment of the consumption for power generation has not been done following the general methodology. The final gas demand figures provided by Bulgartransgaz do include the consumption for power generation.</t>
  </si>
  <si>
    <t>(*) The figures for Bulgaria'n power generation are included as final gas demand. According to the information provided by Bulgartransgaz, the specifics of the Bulgarian gas and electricity market do not allow the split of gas demand between final gas demand and gas demand for power generation. The power generation from natural gas depends mostly on the production of heat energy in heat generation plants and heat energy consumption by households in the district heated cities. Bulgarian NRA approves a preferential price for electricity when it has been generated in combined cycle, and all the heat released by the cooling of electrical generators has to be utilized.
For this reason, the assessment of the consumption for power generation has not been done following the general methodology. The final gas demand figures provided by Bulgartransgaz do include the consumption for power generation.</t>
  </si>
  <si>
    <t>Data in this table for Elba, Corsica and Sardinia have been provided by Infrastrutture Trasporto Gas (ITG), and data for Albania has been submitted by the Albanian Ministry of Energy and Industry</t>
  </si>
  <si>
    <t>Albania</t>
  </si>
  <si>
    <t>only Gas demand  for Ind+Res+Serv</t>
  </si>
  <si>
    <t>Vlora TPP (98 MV)</t>
  </si>
  <si>
    <t>Total energy Demand</t>
  </si>
  <si>
    <t>NA</t>
  </si>
  <si>
    <t>The following demand scearios have been submitted Albania and for the islands of Elba, Corsica and Sardinia.</t>
  </si>
  <si>
    <t>Whereas it has not considered in the modelling, the figures below are to be used in the PS CBA of the project/s bringing gas to these new areas of consumption. In the case of Elba, Corsica and Sardinia this figures are not included in the gas demand of their respective countries in any other section of this annex.</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</si>
</sst>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_(* #,##0_);_(* \(#,##0\);_(* &quot;-&quot;??_);_(@_)"/>
    <numFmt numFmtId="165" formatCode="dd\.mm\.yyyy;@"/>
  </numFmts>
  <fonts count="20" x14ac:knownFonts="1">
    <font>
      <sz val="11"/>
      <color theme="1"/>
      <name val="Calibri"/>
      <family val="2"/>
      <scheme val="minor"/>
    </font>
    <font>
      <sz val="11"/>
      <color theme="1"/>
      <name val="Calibri"/>
      <family val="2"/>
      <scheme val="minor"/>
    </font>
    <font>
      <b/>
      <sz val="11"/>
      <color theme="0"/>
      <name val="Calibri"/>
      <family val="2"/>
      <scheme val="minor"/>
    </font>
    <font>
      <b/>
      <sz val="11"/>
      <color indexed="8"/>
      <name val="Calibri"/>
      <family val="2"/>
      <scheme val="minor"/>
    </font>
    <font>
      <b/>
      <i/>
      <sz val="11"/>
      <color indexed="8"/>
      <name val="Calibri"/>
      <family val="2"/>
      <scheme val="minor"/>
    </font>
    <font>
      <b/>
      <sz val="11"/>
      <name val="Calibri"/>
      <family val="2"/>
      <scheme val="minor"/>
    </font>
    <font>
      <sz val="11"/>
      <color indexed="8"/>
      <name val="Calibri"/>
      <family val="2"/>
      <scheme val="minor"/>
    </font>
    <font>
      <b/>
      <sz val="14"/>
      <color theme="1"/>
      <name val="Calibri"/>
      <family val="2"/>
      <scheme val="minor"/>
    </font>
    <font>
      <i/>
      <sz val="11"/>
      <color rgb="FFFFFFFF"/>
      <name val="Calibri"/>
      <family val="2"/>
    </font>
    <font>
      <b/>
      <sz val="11"/>
      <color rgb="FFFFFFFF"/>
      <name val="Calibri"/>
      <family val="2"/>
    </font>
    <font>
      <sz val="11"/>
      <color rgb="FFFFFFFF"/>
      <name val="Calibri"/>
      <family val="2"/>
    </font>
    <font>
      <b/>
      <i/>
      <sz val="11"/>
      <color rgb="FFFFFFFF"/>
      <name val="Calibri"/>
      <family val="2"/>
    </font>
    <font>
      <sz val="11"/>
      <color theme="1"/>
      <name val="Calibri"/>
      <family val="2"/>
    </font>
    <font>
      <sz val="8"/>
      <color indexed="8"/>
      <name val="Calibri"/>
      <family val="2"/>
      <scheme val="minor"/>
    </font>
    <font>
      <b/>
      <sz val="9"/>
      <color indexed="8"/>
      <name val="Calibri"/>
      <family val="2"/>
      <scheme val="minor"/>
    </font>
    <font>
      <u/>
      <sz val="11"/>
      <color theme="10"/>
      <name val="Calibri"/>
      <family val="2"/>
      <scheme val="minor"/>
    </font>
    <font>
      <sz val="14"/>
      <color theme="1"/>
      <name val="Calibri"/>
      <family val="2"/>
      <scheme val="minor"/>
    </font>
    <font>
      <u/>
      <sz val="14"/>
      <color theme="10"/>
      <name val="Calibri"/>
      <family val="2"/>
      <scheme val="minor"/>
    </font>
    <font>
      <b/>
      <u/>
      <sz val="14"/>
      <color theme="1"/>
      <name val="Calibri"/>
      <family val="2"/>
      <scheme val="minor"/>
    </font>
    <font>
      <sz val="9"/>
      <color indexed="81"/>
      <name val="Tahoma"/>
      <charset val="1"/>
    </font>
  </fonts>
  <fills count="12">
    <fill>
      <patternFill patternType="none"/>
    </fill>
    <fill>
      <patternFill patternType="gray125"/>
    </fill>
    <fill>
      <patternFill patternType="solid">
        <fgColor theme="4"/>
        <bgColor indexed="64"/>
      </patternFill>
    </fill>
    <fill>
      <patternFill patternType="solid">
        <fgColor theme="0" tint="-0.14999847407452621"/>
        <bgColor indexed="64"/>
      </patternFill>
    </fill>
    <fill>
      <patternFill patternType="solid">
        <fgColor rgb="FFB4D13B"/>
        <bgColor indexed="64"/>
      </patternFill>
    </fill>
    <fill>
      <patternFill patternType="solid">
        <fgColor theme="6"/>
        <bgColor indexed="64"/>
      </patternFill>
    </fill>
    <fill>
      <patternFill patternType="solid">
        <fgColor rgb="FF3E6CA4"/>
        <bgColor rgb="FF000000"/>
      </patternFill>
    </fill>
    <fill>
      <patternFill patternType="solid">
        <fgColor rgb="FFFFFFFF"/>
        <bgColor rgb="FF000000"/>
      </patternFill>
    </fill>
    <fill>
      <patternFill patternType="solid">
        <fgColor rgb="FF1F4484"/>
        <bgColor rgb="FF000000"/>
      </patternFill>
    </fill>
    <fill>
      <patternFill patternType="solid">
        <fgColor rgb="FFF2F2F2"/>
        <bgColor rgb="FF000000"/>
      </patternFill>
    </fill>
    <fill>
      <patternFill patternType="solid">
        <fgColor rgb="FFFFF5C8"/>
        <bgColor rgb="FF000000"/>
      </patternFill>
    </fill>
    <fill>
      <patternFill patternType="solid">
        <fgColor theme="0" tint="-4.9989318521683403E-2"/>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ck">
        <color indexed="64"/>
      </bottom>
      <diagonal/>
    </border>
    <border>
      <left style="thick">
        <color indexed="64"/>
      </left>
      <right style="double">
        <color indexed="64"/>
      </right>
      <top style="thick">
        <color indexed="64"/>
      </top>
      <bottom style="double">
        <color indexed="64"/>
      </bottom>
      <diagonal/>
    </border>
    <border>
      <left style="hair">
        <color indexed="64"/>
      </left>
      <right style="hair">
        <color indexed="64"/>
      </right>
      <top style="thick">
        <color indexed="64"/>
      </top>
      <bottom style="double">
        <color indexed="64"/>
      </bottom>
      <diagonal/>
    </border>
    <border>
      <left style="thick">
        <color indexed="64"/>
      </left>
      <right style="double">
        <color indexed="64"/>
      </right>
      <top/>
      <bottom style="hair">
        <color indexed="64"/>
      </bottom>
      <diagonal/>
    </border>
    <border>
      <left style="hair">
        <color indexed="64"/>
      </left>
      <right style="hair">
        <color indexed="64"/>
      </right>
      <top/>
      <bottom style="hair">
        <color indexed="64"/>
      </bottom>
      <diagonal/>
    </border>
    <border>
      <left style="thick">
        <color indexed="64"/>
      </left>
      <right style="double">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ck">
        <color indexed="64"/>
      </left>
      <right style="double">
        <color indexed="64"/>
      </right>
      <top style="hair">
        <color indexed="64"/>
      </top>
      <bottom/>
      <diagonal/>
    </border>
    <border>
      <left style="hair">
        <color indexed="64"/>
      </left>
      <right style="hair">
        <color indexed="64"/>
      </right>
      <top style="hair">
        <color indexed="64"/>
      </top>
      <bottom/>
      <diagonal/>
    </border>
    <border>
      <left style="thick">
        <color indexed="64"/>
      </left>
      <right style="double">
        <color indexed="64"/>
      </right>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5" fillId="0" borderId="0" applyNumberFormat="0" applyFill="0" applyBorder="0" applyAlignment="0" applyProtection="0"/>
  </cellStyleXfs>
  <cellXfs count="52">
    <xf numFmtId="0" fontId="0" fillId="0" borderId="0" xfId="0"/>
    <xf numFmtId="3" fontId="0" fillId="0" borderId="0" xfId="0" applyNumberFormat="1"/>
    <xf numFmtId="1" fontId="0" fillId="0" borderId="0" xfId="0" applyNumberFormat="1"/>
    <xf numFmtId="3" fontId="0" fillId="0" borderId="1" xfId="0" applyNumberFormat="1" applyBorder="1"/>
    <xf numFmtId="4" fontId="0" fillId="0" borderId="2" xfId="0" applyNumberFormat="1" applyBorder="1"/>
    <xf numFmtId="3" fontId="0" fillId="0" borderId="3" xfId="0" applyNumberFormat="1" applyBorder="1"/>
    <xf numFmtId="3" fontId="2" fillId="2" borderId="0" xfId="0" applyNumberFormat="1" applyFont="1" applyFill="1"/>
    <xf numFmtId="3" fontId="0" fillId="0" borderId="4" xfId="0" applyNumberFormat="1" applyBorder="1"/>
    <xf numFmtId="1" fontId="0" fillId="3" borderId="0" xfId="0" applyNumberFormat="1" applyFill="1"/>
    <xf numFmtId="1" fontId="0" fillId="0" borderId="0" xfId="0" applyNumberFormat="1" applyFill="1"/>
    <xf numFmtId="0" fontId="5" fillId="4"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3" fillId="4" borderId="8" xfId="0" applyFont="1" applyFill="1" applyBorder="1" applyAlignment="1">
      <alignment horizontal="left" vertical="top" wrapText="1"/>
    </xf>
    <xf numFmtId="164" fontId="6" fillId="0" borderId="9" xfId="1" applyNumberFormat="1" applyFont="1" applyFill="1" applyBorder="1" applyAlignment="1">
      <alignment horizontal="left" vertical="top" wrapText="1"/>
    </xf>
    <xf numFmtId="0" fontId="3" fillId="4" borderId="10" xfId="0" applyFont="1" applyFill="1" applyBorder="1" applyAlignment="1">
      <alignment horizontal="left" vertical="top" wrapText="1"/>
    </xf>
    <xf numFmtId="164" fontId="6" fillId="0" borderId="11" xfId="1" applyNumberFormat="1" applyFont="1" applyFill="1" applyBorder="1" applyAlignment="1">
      <alignment horizontal="left" vertical="top" wrapText="1"/>
    </xf>
    <xf numFmtId="0" fontId="3" fillId="4" borderId="12" xfId="0" applyFont="1" applyFill="1" applyBorder="1" applyAlignment="1">
      <alignment horizontal="left" vertical="top" wrapText="1"/>
    </xf>
    <xf numFmtId="164" fontId="6" fillId="0" borderId="13" xfId="1" applyNumberFormat="1" applyFont="1" applyFill="1" applyBorder="1" applyAlignment="1">
      <alignment horizontal="left" vertical="top" wrapText="1"/>
    </xf>
    <xf numFmtId="0" fontId="7" fillId="0" borderId="0" xfId="0" applyFont="1"/>
    <xf numFmtId="0" fontId="3" fillId="0" borderId="0" xfId="0" applyFont="1" applyFill="1" applyAlignment="1">
      <alignment horizontal="left" vertical="center" wrapText="1"/>
    </xf>
    <xf numFmtId="0" fontId="4" fillId="0" borderId="5" xfId="0" applyFont="1" applyFill="1" applyBorder="1" applyAlignment="1">
      <alignment vertical="top" wrapText="1"/>
    </xf>
    <xf numFmtId="0" fontId="3" fillId="0" borderId="10" xfId="0" applyFont="1" applyFill="1" applyBorder="1" applyAlignment="1">
      <alignment horizontal="left" vertical="top" wrapText="1"/>
    </xf>
    <xf numFmtId="0" fontId="3" fillId="4" borderId="14"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3" borderId="10" xfId="0" applyFont="1" applyFill="1" applyBorder="1" applyAlignment="1">
      <alignment horizontal="left" vertical="top"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3" fillId="3" borderId="12" xfId="0" applyFont="1" applyFill="1" applyBorder="1" applyAlignment="1">
      <alignment horizontal="left" vertical="top" wrapText="1"/>
    </xf>
    <xf numFmtId="0" fontId="3" fillId="3" borderId="14" xfId="0" applyFont="1" applyFill="1" applyBorder="1" applyAlignment="1">
      <alignment horizontal="left" vertical="top" wrapText="1"/>
    </xf>
    <xf numFmtId="165" fontId="8" fillId="6" borderId="15" xfId="0" applyNumberFormat="1" applyFont="1" applyFill="1" applyBorder="1"/>
    <xf numFmtId="0" fontId="9" fillId="6" borderId="16" xfId="0" applyFont="1" applyFill="1" applyBorder="1"/>
    <xf numFmtId="0" fontId="9" fillId="6" borderId="17" xfId="0" applyFont="1" applyFill="1" applyBorder="1"/>
    <xf numFmtId="165" fontId="10" fillId="7" borderId="18" xfId="0" applyNumberFormat="1" applyFont="1" applyFill="1" applyBorder="1" applyAlignment="1">
      <alignment wrapText="1"/>
    </xf>
    <xf numFmtId="165" fontId="8" fillId="6" borderId="15" xfId="0" applyNumberFormat="1" applyFont="1" applyFill="1" applyBorder="1" applyAlignment="1">
      <alignment wrapText="1"/>
    </xf>
    <xf numFmtId="0" fontId="9" fillId="6" borderId="16" xfId="0" applyFont="1" applyFill="1" applyBorder="1" applyAlignment="1">
      <alignment wrapText="1"/>
    </xf>
    <xf numFmtId="0" fontId="9" fillId="6" borderId="17" xfId="0" applyFont="1" applyFill="1" applyBorder="1" applyAlignment="1">
      <alignment wrapText="1"/>
    </xf>
    <xf numFmtId="165" fontId="10" fillId="7" borderId="18" xfId="0" applyNumberFormat="1" applyFont="1" applyFill="1" applyBorder="1"/>
    <xf numFmtId="165" fontId="11" fillId="8" borderId="19" xfId="0" applyNumberFormat="1" applyFont="1" applyFill="1" applyBorder="1"/>
    <xf numFmtId="165" fontId="11" fillId="8" borderId="15" xfId="0" applyNumberFormat="1" applyFont="1" applyFill="1" applyBorder="1"/>
    <xf numFmtId="0" fontId="11" fillId="8" borderId="20" xfId="0" applyFont="1" applyFill="1" applyBorder="1"/>
    <xf numFmtId="0" fontId="11" fillId="8" borderId="19" xfId="0" applyFont="1" applyFill="1" applyBorder="1"/>
    <xf numFmtId="165" fontId="12" fillId="9" borderId="19" xfId="0" applyNumberFormat="1" applyFont="1" applyFill="1" applyBorder="1"/>
    <xf numFmtId="165" fontId="12" fillId="9" borderId="15" xfId="0" applyNumberFormat="1" applyFont="1" applyFill="1" applyBorder="1"/>
    <xf numFmtId="4" fontId="12" fillId="9" borderId="20" xfId="0" applyNumberFormat="1" applyFont="1" applyFill="1" applyBorder="1"/>
    <xf numFmtId="0" fontId="12" fillId="10" borderId="19" xfId="0" applyFont="1" applyFill="1" applyBorder="1"/>
    <xf numFmtId="164" fontId="0" fillId="0" borderId="0" xfId="0" applyNumberFormat="1"/>
    <xf numFmtId="164" fontId="13" fillId="11" borderId="11" xfId="1" applyNumberFormat="1" applyFont="1" applyFill="1" applyBorder="1" applyAlignment="1">
      <alignment horizontal="left" wrapText="1"/>
    </xf>
    <xf numFmtId="0" fontId="14" fillId="11" borderId="10" xfId="0" applyFont="1" applyFill="1" applyBorder="1" applyAlignment="1">
      <alignment horizontal="right" wrapText="1"/>
    </xf>
    <xf numFmtId="0" fontId="16" fillId="0" borderId="0" xfId="0" applyFont="1"/>
    <xf numFmtId="0" fontId="17" fillId="0" borderId="0" xfId="2" applyFont="1"/>
    <xf numFmtId="0" fontId="18" fillId="0" borderId="0" xfId="0" applyFont="1"/>
    <xf numFmtId="0" fontId="0" fillId="0" borderId="0" xfId="0" applyAlignment="1"/>
  </cellXfs>
  <cellStyles count="3">
    <cellStyle name="Comma" xfId="1" builtinId="3"/>
    <cellStyle name="Hyperlink" xfId="2"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14288</xdr:colOff>
      <xdr:row>0</xdr:row>
      <xdr:rowOff>0</xdr:rowOff>
    </xdr:from>
    <xdr:to>
      <xdr:col>0</xdr:col>
      <xdr:colOff>5303837</xdr:colOff>
      <xdr:row>39</xdr:row>
      <xdr:rowOff>8255</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288" y="0"/>
          <a:ext cx="5289549" cy="7485380"/>
        </a:xfrm>
        <a:prstGeom prst="rect">
          <a:avLst/>
        </a:prstGeom>
        <a:effectLst>
          <a:outerShdw blurRad="101600" dist="50800" dir="2700000" algn="tl" rotWithShape="0">
            <a:prstClr val="black">
              <a:alpha val="30000"/>
            </a:prst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9"/>
  <sheetViews>
    <sheetView showGridLines="0" showRowColHeaders="0" tabSelected="1" zoomScale="112" zoomScaleNormal="112" workbookViewId="0">
      <selection activeCell="C21" sqref="C21"/>
    </sheetView>
  </sheetViews>
  <sheetFormatPr defaultColWidth="11.42578125" defaultRowHeight="15" x14ac:dyDescent="0.25"/>
  <cols>
    <col min="1" max="1" width="79.5703125" customWidth="1"/>
  </cols>
  <sheetData>
    <row r="39" ht="18.75" customHeight="1" x14ac:dyDescent="0.25"/>
  </sheetData>
  <pageMargins left="0.7" right="0.7" top="0.78740157499999996" bottom="0.78740157499999996"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E45"/>
  <sheetViews>
    <sheetView topLeftCell="D1" workbookViewId="0">
      <selection activeCell="J12" sqref="J12"/>
    </sheetView>
  </sheetViews>
  <sheetFormatPr defaultColWidth="9.140625" defaultRowHeight="15" x14ac:dyDescent="0.25"/>
  <cols>
    <col min="1" max="1" width="15" customWidth="1"/>
    <col min="9" max="9" width="13.42578125" customWidth="1"/>
    <col min="18" max="18" width="16.5703125" customWidth="1"/>
    <col min="26" max="26" width="15.5703125" customWidth="1"/>
  </cols>
  <sheetData>
    <row r="2" spans="1:31" ht="18.75" x14ac:dyDescent="0.3">
      <c r="A2" s="18" t="s">
        <v>79</v>
      </c>
      <c r="I2" s="18" t="s">
        <v>79</v>
      </c>
      <c r="R2" s="18" t="s">
        <v>79</v>
      </c>
      <c r="Z2" s="18" t="s">
        <v>79</v>
      </c>
    </row>
    <row r="3" spans="1:31" ht="18.75" x14ac:dyDescent="0.3">
      <c r="A3" s="18" t="s">
        <v>118</v>
      </c>
      <c r="I3" s="18" t="s">
        <v>90</v>
      </c>
      <c r="R3" s="18" t="s">
        <v>93</v>
      </c>
      <c r="Z3" s="18" t="s">
        <v>119</v>
      </c>
    </row>
    <row r="4" spans="1:31" ht="15.75" thickBot="1" x14ac:dyDescent="0.3">
      <c r="A4" s="19" t="s">
        <v>89</v>
      </c>
      <c r="B4" s="20"/>
      <c r="C4" s="20"/>
      <c r="D4" s="20"/>
      <c r="E4" s="20"/>
      <c r="F4" s="20"/>
      <c r="I4" s="19" t="s">
        <v>89</v>
      </c>
      <c r="J4" s="20"/>
      <c r="K4" s="20"/>
      <c r="L4" s="20"/>
      <c r="M4" s="20"/>
      <c r="N4" s="20"/>
      <c r="R4" s="19" t="s">
        <v>89</v>
      </c>
      <c r="S4" s="20"/>
      <c r="T4" s="20"/>
      <c r="U4" s="20"/>
      <c r="V4" s="20"/>
      <c r="W4" s="20"/>
      <c r="Z4" s="19" t="s">
        <v>89</v>
      </c>
      <c r="AA4" s="20"/>
      <c r="AB4" s="20"/>
      <c r="AC4" s="20"/>
      <c r="AD4" s="20"/>
      <c r="AE4" s="20"/>
    </row>
    <row r="5" spans="1:31" ht="16.5" thickTop="1" thickBot="1" x14ac:dyDescent="0.3">
      <c r="A5" s="10" t="s">
        <v>38</v>
      </c>
      <c r="B5" s="11">
        <v>2015</v>
      </c>
      <c r="C5" s="11">
        <v>2020</v>
      </c>
      <c r="D5" s="11">
        <v>2025</v>
      </c>
      <c r="E5" s="11">
        <v>2030</v>
      </c>
      <c r="F5" s="11">
        <v>2035</v>
      </c>
      <c r="I5" s="10" t="s">
        <v>38</v>
      </c>
      <c r="J5" s="11">
        <v>2015</v>
      </c>
      <c r="K5" s="11">
        <v>2020</v>
      </c>
      <c r="L5" s="11">
        <v>2025</v>
      </c>
      <c r="M5" s="11">
        <v>2030</v>
      </c>
      <c r="N5" s="11">
        <v>2035</v>
      </c>
      <c r="R5" s="25" t="s">
        <v>38</v>
      </c>
      <c r="S5" s="26">
        <v>2015</v>
      </c>
      <c r="T5" s="26">
        <v>2020</v>
      </c>
      <c r="U5" s="26">
        <v>2025</v>
      </c>
      <c r="V5" s="26">
        <v>2030</v>
      </c>
      <c r="W5" s="26">
        <v>2035</v>
      </c>
      <c r="Z5" s="25" t="s">
        <v>38</v>
      </c>
      <c r="AA5" s="26">
        <v>2015</v>
      </c>
      <c r="AB5" s="26">
        <v>2020</v>
      </c>
      <c r="AC5" s="26">
        <v>2025</v>
      </c>
      <c r="AD5" s="26">
        <v>2030</v>
      </c>
      <c r="AE5" s="26">
        <v>2035</v>
      </c>
    </row>
    <row r="6" spans="1:31" ht="15.75" thickTop="1" x14ac:dyDescent="0.25">
      <c r="A6" s="12" t="s">
        <v>39</v>
      </c>
      <c r="B6" s="13">
        <v>28637.206538211482</v>
      </c>
      <c r="C6" s="13">
        <v>8684.4235294117661</v>
      </c>
      <c r="D6" s="13">
        <v>21819.551935100673</v>
      </c>
      <c r="E6" s="13">
        <v>34954.680340789593</v>
      </c>
      <c r="F6" s="13">
        <v>34954.680340789593</v>
      </c>
      <c r="I6" s="12" t="s">
        <v>39</v>
      </c>
      <c r="J6" s="13">
        <v>43729.946552243498</v>
      </c>
      <c r="K6" s="13">
        <v>16961.837107935564</v>
      </c>
      <c r="L6" s="13">
        <v>33232.494018480218</v>
      </c>
      <c r="M6" s="13">
        <v>49503.150929024887</v>
      </c>
      <c r="N6" s="13">
        <v>49503.150929024887</v>
      </c>
      <c r="R6" s="23" t="s">
        <v>39</v>
      </c>
      <c r="S6" s="13">
        <v>9260.9133239891289</v>
      </c>
      <c r="T6" s="13">
        <v>8684.4235294117661</v>
      </c>
      <c r="U6" s="13">
        <v>13462.917647058823</v>
      </c>
      <c r="V6" s="13">
        <v>18241.411764705885</v>
      </c>
      <c r="W6" s="13">
        <v>18241.411764705885</v>
      </c>
      <c r="Z6" s="23" t="s">
        <v>39</v>
      </c>
      <c r="AA6" s="13">
        <v>27079.783912224422</v>
      </c>
      <c r="AB6" s="13">
        <v>18231.468155707411</v>
      </c>
      <c r="AC6" s="13">
        <v>21192.395699228895</v>
      </c>
      <c r="AD6" s="13">
        <v>24153.323242750361</v>
      </c>
      <c r="AE6" s="13">
        <v>24153.323242750361</v>
      </c>
    </row>
    <row r="7" spans="1:31" x14ac:dyDescent="0.25">
      <c r="A7" s="14" t="s">
        <v>69</v>
      </c>
      <c r="B7" s="15">
        <v>0</v>
      </c>
      <c r="C7" s="15">
        <v>5060</v>
      </c>
      <c r="D7" s="15">
        <v>6164</v>
      </c>
      <c r="E7" s="15">
        <v>6164</v>
      </c>
      <c r="F7" s="15">
        <v>6164</v>
      </c>
      <c r="I7" s="14" t="s">
        <v>69</v>
      </c>
      <c r="J7" s="15">
        <v>0</v>
      </c>
      <c r="K7" s="15">
        <v>5060</v>
      </c>
      <c r="L7" s="15">
        <v>6164</v>
      </c>
      <c r="M7" s="15">
        <v>6164</v>
      </c>
      <c r="N7" s="15">
        <v>6164</v>
      </c>
      <c r="R7" s="24" t="s">
        <v>69</v>
      </c>
      <c r="S7" s="15">
        <v>0</v>
      </c>
      <c r="T7" s="15">
        <v>5060</v>
      </c>
      <c r="U7" s="15">
        <v>5060</v>
      </c>
      <c r="V7" s="15">
        <v>5060</v>
      </c>
      <c r="W7" s="15">
        <v>5060</v>
      </c>
      <c r="Z7" s="24" t="s">
        <v>69</v>
      </c>
      <c r="AA7" s="15">
        <v>0</v>
      </c>
      <c r="AB7" s="15">
        <v>5060</v>
      </c>
      <c r="AC7" s="15">
        <v>5060</v>
      </c>
      <c r="AD7" s="15">
        <v>5060</v>
      </c>
      <c r="AE7" s="15">
        <v>5060</v>
      </c>
    </row>
    <row r="8" spans="1:31" x14ac:dyDescent="0.25">
      <c r="A8" s="14" t="s">
        <v>40</v>
      </c>
      <c r="B8" s="15">
        <v>41359.345122016457</v>
      </c>
      <c r="C8" s="15">
        <v>55145.420839289523</v>
      </c>
      <c r="D8" s="15">
        <v>88503.362015319653</v>
      </c>
      <c r="E8" s="15">
        <v>121861.30319134975</v>
      </c>
      <c r="F8" s="15">
        <v>121861.30319134975</v>
      </c>
      <c r="I8" s="14" t="s">
        <v>40</v>
      </c>
      <c r="J8" s="15">
        <v>47228.545122016454</v>
      </c>
      <c r="K8" s="15">
        <v>55145.420839289523</v>
      </c>
      <c r="L8" s="15">
        <v>88503.362015319653</v>
      </c>
      <c r="M8" s="15">
        <v>121861.30319134975</v>
      </c>
      <c r="N8" s="15">
        <v>121861.30319134975</v>
      </c>
      <c r="R8" s="24" t="s">
        <v>40</v>
      </c>
      <c r="S8" s="15">
        <v>38162.590486577436</v>
      </c>
      <c r="T8" s="15">
        <v>35236.123689877772</v>
      </c>
      <c r="U8" s="15">
        <v>55792.333575805082</v>
      </c>
      <c r="V8" s="15">
        <v>76348.543461732363</v>
      </c>
      <c r="W8" s="15">
        <v>76348.543461732363</v>
      </c>
      <c r="Z8" s="24" t="s">
        <v>40</v>
      </c>
      <c r="AA8" s="15">
        <v>43190.830486577433</v>
      </c>
      <c r="AB8" s="15">
        <v>35236.123689877772</v>
      </c>
      <c r="AC8" s="15">
        <v>55792.333575805082</v>
      </c>
      <c r="AD8" s="15">
        <v>76348.543461732363</v>
      </c>
      <c r="AE8" s="15">
        <v>76348.543461732363</v>
      </c>
    </row>
    <row r="9" spans="1:31" x14ac:dyDescent="0.25">
      <c r="A9" s="14" t="s">
        <v>139</v>
      </c>
      <c r="B9" s="15">
        <v>0</v>
      </c>
      <c r="C9" s="15">
        <v>0</v>
      </c>
      <c r="D9" s="15">
        <v>0</v>
      </c>
      <c r="E9" s="15">
        <v>0</v>
      </c>
      <c r="F9" s="15">
        <v>0</v>
      </c>
      <c r="I9" s="14" t="s">
        <v>139</v>
      </c>
      <c r="J9" s="15">
        <v>0</v>
      </c>
      <c r="K9" s="15">
        <v>0</v>
      </c>
      <c r="L9" s="15">
        <v>0</v>
      </c>
      <c r="M9" s="15">
        <v>0</v>
      </c>
      <c r="N9" s="15">
        <v>0</v>
      </c>
      <c r="R9" s="24" t="s">
        <v>139</v>
      </c>
      <c r="S9" s="15">
        <v>0</v>
      </c>
      <c r="T9" s="15">
        <v>0</v>
      </c>
      <c r="U9" s="15">
        <v>0</v>
      </c>
      <c r="V9" s="15">
        <v>0</v>
      </c>
      <c r="W9" s="15">
        <v>0</v>
      </c>
      <c r="Z9" s="24" t="s">
        <v>139</v>
      </c>
      <c r="AA9" s="15">
        <v>0</v>
      </c>
      <c r="AB9" s="15">
        <v>0</v>
      </c>
      <c r="AC9" s="15">
        <v>0</v>
      </c>
      <c r="AD9" s="15">
        <v>0</v>
      </c>
      <c r="AE9" s="15">
        <v>0</v>
      </c>
    </row>
    <row r="10" spans="1:31" x14ac:dyDescent="0.25">
      <c r="A10" s="14" t="s">
        <v>66</v>
      </c>
      <c r="B10" s="15">
        <v>4264.8685714285712</v>
      </c>
      <c r="C10" s="15">
        <v>12299.04</v>
      </c>
      <c r="D10" s="15">
        <v>12299.04</v>
      </c>
      <c r="E10" s="15">
        <v>12299.04</v>
      </c>
      <c r="F10" s="15">
        <v>12299.04</v>
      </c>
      <c r="I10" s="14" t="s">
        <v>66</v>
      </c>
      <c r="J10" s="15">
        <v>4264.8685714285712</v>
      </c>
      <c r="K10" s="15">
        <v>12299.04</v>
      </c>
      <c r="L10" s="15">
        <v>12299.04</v>
      </c>
      <c r="M10" s="15">
        <v>12299.04</v>
      </c>
      <c r="N10" s="15">
        <v>12299.04</v>
      </c>
      <c r="R10" s="24" t="s">
        <v>66</v>
      </c>
      <c r="S10" s="15">
        <v>525.6</v>
      </c>
      <c r="T10" s="15">
        <v>525.6</v>
      </c>
      <c r="U10" s="15">
        <v>2312.64</v>
      </c>
      <c r="V10" s="15">
        <v>4099.68</v>
      </c>
      <c r="W10" s="15">
        <v>4099.68</v>
      </c>
      <c r="Z10" s="24" t="s">
        <v>66</v>
      </c>
      <c r="AA10" s="15">
        <v>525.6</v>
      </c>
      <c r="AB10" s="15">
        <v>525.6</v>
      </c>
      <c r="AC10" s="15">
        <v>2312.64</v>
      </c>
      <c r="AD10" s="15">
        <v>4099.68</v>
      </c>
      <c r="AE10" s="15">
        <v>4099.68</v>
      </c>
    </row>
    <row r="11" spans="1:31" x14ac:dyDescent="0.25">
      <c r="A11" s="14" t="s">
        <v>70</v>
      </c>
      <c r="B11" s="15">
        <v>0</v>
      </c>
      <c r="C11" s="15">
        <v>0</v>
      </c>
      <c r="D11" s="15">
        <v>5414.24</v>
      </c>
      <c r="E11" s="15">
        <v>6587.25</v>
      </c>
      <c r="F11" s="15">
        <v>8014.4</v>
      </c>
      <c r="I11" s="14" t="s">
        <v>70</v>
      </c>
      <c r="J11" s="15">
        <v>0</v>
      </c>
      <c r="K11" s="15">
        <v>0</v>
      </c>
      <c r="L11" s="15">
        <v>5414.24</v>
      </c>
      <c r="M11" s="15">
        <v>6587.25</v>
      </c>
      <c r="N11" s="15">
        <v>8014.4</v>
      </c>
      <c r="R11" s="24" t="s">
        <v>70</v>
      </c>
      <c r="S11" s="15">
        <v>0</v>
      </c>
      <c r="T11" s="15">
        <v>0</v>
      </c>
      <c r="U11" s="15">
        <v>5414.24</v>
      </c>
      <c r="V11" s="15">
        <v>6587.25</v>
      </c>
      <c r="W11" s="15">
        <v>8014.4</v>
      </c>
      <c r="Z11" s="24" t="s">
        <v>70</v>
      </c>
      <c r="AA11" s="15">
        <v>0</v>
      </c>
      <c r="AB11" s="15">
        <v>0</v>
      </c>
      <c r="AC11" s="15">
        <v>5414.24</v>
      </c>
      <c r="AD11" s="15">
        <v>6587.25</v>
      </c>
      <c r="AE11" s="15">
        <v>8014.4</v>
      </c>
    </row>
    <row r="12" spans="1:31" x14ac:dyDescent="0.25">
      <c r="A12" s="14" t="s">
        <v>43</v>
      </c>
      <c r="B12" s="15">
        <v>1439.1428571428557</v>
      </c>
      <c r="C12" s="15">
        <v>2690.5714285714303</v>
      </c>
      <c r="D12" s="15">
        <v>2893.9285714285757</v>
      </c>
      <c r="E12" s="15">
        <v>3097.2857142857197</v>
      </c>
      <c r="F12" s="15">
        <v>3097.2857142857197</v>
      </c>
      <c r="I12" s="14" t="s">
        <v>43</v>
      </c>
      <c r="J12" s="15">
        <v>12376.628571428571</v>
      </c>
      <c r="K12" s="15">
        <v>23138.914285714287</v>
      </c>
      <c r="L12" s="15">
        <v>24887.785714285706</v>
      </c>
      <c r="M12" s="15">
        <v>26636.657142857137</v>
      </c>
      <c r="N12" s="15">
        <v>26636.657142857137</v>
      </c>
      <c r="R12" s="24" t="s">
        <v>43</v>
      </c>
      <c r="S12" s="15">
        <v>2330.7857142857106</v>
      </c>
      <c r="T12" s="15">
        <v>2690.5714285714303</v>
      </c>
      <c r="U12" s="15">
        <v>9182.282508928547</v>
      </c>
      <c r="V12" s="15">
        <v>15673.993589285665</v>
      </c>
      <c r="W12" s="15">
        <v>15673.993589285665</v>
      </c>
      <c r="Z12" s="24" t="s">
        <v>43</v>
      </c>
      <c r="AA12" s="15">
        <v>12376.628571428571</v>
      </c>
      <c r="AB12" s="15">
        <v>23138.914285714287</v>
      </c>
      <c r="AC12" s="15">
        <v>24887.785714285706</v>
      </c>
      <c r="AD12" s="15">
        <v>26636.657142857137</v>
      </c>
      <c r="AE12" s="15">
        <v>26636.657142857137</v>
      </c>
    </row>
    <row r="13" spans="1:31" x14ac:dyDescent="0.25">
      <c r="A13" s="14" t="s">
        <v>49</v>
      </c>
      <c r="B13" s="15">
        <v>98071.954285714251</v>
      </c>
      <c r="C13" s="15">
        <v>97796.640000000014</v>
      </c>
      <c r="D13" s="15">
        <v>121185.84</v>
      </c>
      <c r="E13" s="15">
        <v>144575.04000000004</v>
      </c>
      <c r="F13" s="15">
        <v>144575.04000000004</v>
      </c>
      <c r="I13" s="14" t="s">
        <v>49</v>
      </c>
      <c r="J13" s="15">
        <v>392287.81714285718</v>
      </c>
      <c r="K13" s="15">
        <v>391186.56</v>
      </c>
      <c r="L13" s="15">
        <v>407104.17735911824</v>
      </c>
      <c r="M13" s="15">
        <v>423021.79471823631</v>
      </c>
      <c r="N13" s="15">
        <v>423021.79471823631</v>
      </c>
      <c r="R13" s="24" t="s">
        <v>49</v>
      </c>
      <c r="S13" s="15">
        <v>102211.68</v>
      </c>
      <c r="T13" s="15">
        <v>97796.640000000014</v>
      </c>
      <c r="U13" s="15">
        <v>81345.359999999971</v>
      </c>
      <c r="V13" s="15">
        <v>64894.079999999958</v>
      </c>
      <c r="W13" s="15">
        <v>64894.079999999958</v>
      </c>
      <c r="Z13" s="24" t="s">
        <v>49</v>
      </c>
      <c r="AA13" s="15">
        <v>408846.72</v>
      </c>
      <c r="AB13" s="15">
        <v>391186.56</v>
      </c>
      <c r="AC13" s="15">
        <v>325381.44000000012</v>
      </c>
      <c r="AD13" s="15">
        <v>259576.32000000001</v>
      </c>
      <c r="AE13" s="15">
        <v>259576.32000000001</v>
      </c>
    </row>
    <row r="14" spans="1:31" x14ac:dyDescent="0.25">
      <c r="A14" s="21" t="s">
        <v>71</v>
      </c>
      <c r="B14" s="46">
        <f>B13*0.58</f>
        <v>56881.733485714263</v>
      </c>
      <c r="C14" s="46">
        <f t="shared" ref="C14" si="0">C13*0.58</f>
        <v>56722.051200000002</v>
      </c>
      <c r="D14" s="46">
        <f t="shared" ref="D14" si="1">D13*0.58</f>
        <v>70287.787199999992</v>
      </c>
      <c r="E14" s="46">
        <f t="shared" ref="E14" si="2">E13*0.58</f>
        <v>83853.523200000011</v>
      </c>
      <c r="F14" s="46">
        <f t="shared" ref="F14" si="3">F13*0.58</f>
        <v>83853.523200000011</v>
      </c>
      <c r="I14" s="21" t="s">
        <v>71</v>
      </c>
      <c r="J14" s="46">
        <f>J13*0.58</f>
        <v>227526.93394285714</v>
      </c>
      <c r="K14" s="46">
        <f t="shared" ref="K14:N14" si="4">K13*0.58</f>
        <v>226888.20479999998</v>
      </c>
      <c r="L14" s="46">
        <f t="shared" si="4"/>
        <v>236120.42286828856</v>
      </c>
      <c r="M14" s="46">
        <f t="shared" si="4"/>
        <v>245352.64093657705</v>
      </c>
      <c r="N14" s="46">
        <f t="shared" si="4"/>
        <v>245352.64093657705</v>
      </c>
      <c r="R14" s="21" t="s">
        <v>71</v>
      </c>
      <c r="S14" s="46">
        <f>S13*0.58</f>
        <v>59282.774399999995</v>
      </c>
      <c r="T14" s="46">
        <f t="shared" ref="T14" si="5">T13*0.58</f>
        <v>56722.051200000002</v>
      </c>
      <c r="U14" s="46">
        <f t="shared" ref="U14" si="6">U13*0.58</f>
        <v>47180.308799999977</v>
      </c>
      <c r="V14" s="46">
        <f t="shared" ref="V14" si="7">V13*0.58</f>
        <v>37638.566399999974</v>
      </c>
      <c r="W14" s="46">
        <f t="shared" ref="W14" si="8">W13*0.58</f>
        <v>37638.566399999974</v>
      </c>
      <c r="Z14" s="21" t="s">
        <v>71</v>
      </c>
      <c r="AA14" s="46">
        <f>AA13*0.58</f>
        <v>237131.09759999998</v>
      </c>
      <c r="AB14" s="46">
        <f t="shared" ref="AB14" si="9">AB13*0.58</f>
        <v>226888.20479999998</v>
      </c>
      <c r="AC14" s="46">
        <f t="shared" ref="AC14" si="10">AC13*0.58</f>
        <v>188721.23520000005</v>
      </c>
      <c r="AD14" s="46">
        <f t="shared" ref="AD14" si="11">AD13*0.58</f>
        <v>150554.26559999998</v>
      </c>
      <c r="AE14" s="46">
        <f t="shared" ref="AE14" si="12">AE13*0.58</f>
        <v>150554.26559999998</v>
      </c>
    </row>
    <row r="15" spans="1:31" x14ac:dyDescent="0.25">
      <c r="A15" s="21" t="s">
        <v>72</v>
      </c>
      <c r="B15" s="46">
        <f>B13-B14</f>
        <v>41190.220799999988</v>
      </c>
      <c r="C15" s="46">
        <f t="shared" ref="C15" si="13">C13-C14</f>
        <v>41074.588800000012</v>
      </c>
      <c r="D15" s="46">
        <f t="shared" ref="D15" si="14">D13-D14</f>
        <v>50898.052800000005</v>
      </c>
      <c r="E15" s="46">
        <f t="shared" ref="E15" si="15">E13-E14</f>
        <v>60721.516800000027</v>
      </c>
      <c r="F15" s="46">
        <f t="shared" ref="F15" si="16">F13-F14</f>
        <v>60721.516800000027</v>
      </c>
      <c r="I15" s="21" t="s">
        <v>72</v>
      </c>
      <c r="J15" s="46">
        <f>J13-J14</f>
        <v>164760.88320000004</v>
      </c>
      <c r="K15" s="46">
        <f t="shared" ref="K15:N15" si="17">K13-K14</f>
        <v>164298.35520000002</v>
      </c>
      <c r="L15" s="46">
        <f t="shared" si="17"/>
        <v>170983.75449082968</v>
      </c>
      <c r="M15" s="46">
        <f t="shared" si="17"/>
        <v>177669.15378165926</v>
      </c>
      <c r="N15" s="46">
        <f t="shared" si="17"/>
        <v>177669.15378165926</v>
      </c>
      <c r="R15" s="21" t="s">
        <v>72</v>
      </c>
      <c r="S15" s="46">
        <f>S13-S14</f>
        <v>42928.905599999998</v>
      </c>
      <c r="T15" s="46">
        <f t="shared" ref="T15" si="18">T13-T14</f>
        <v>41074.588800000012</v>
      </c>
      <c r="U15" s="46">
        <f t="shared" ref="U15" si="19">U13-U14</f>
        <v>34165.051199999994</v>
      </c>
      <c r="V15" s="46">
        <f t="shared" ref="V15" si="20">V13-V14</f>
        <v>27255.513599999984</v>
      </c>
      <c r="W15" s="46">
        <f t="shared" ref="W15" si="21">W13-W14</f>
        <v>27255.513599999984</v>
      </c>
      <c r="Z15" s="21" t="s">
        <v>72</v>
      </c>
      <c r="AA15" s="46">
        <f>AA13-AA14</f>
        <v>171715.62239999999</v>
      </c>
      <c r="AB15" s="46">
        <f t="shared" ref="AB15" si="22">AB13-AB14</f>
        <v>164298.35520000002</v>
      </c>
      <c r="AC15" s="46">
        <f t="shared" ref="AC15" si="23">AC13-AC14</f>
        <v>136660.20480000007</v>
      </c>
      <c r="AD15" s="46">
        <f t="shared" ref="AD15" si="24">AD13-AD14</f>
        <v>109022.05440000002</v>
      </c>
      <c r="AE15" s="46">
        <f t="shared" ref="AE15" si="25">AE13-AE14</f>
        <v>109022.05440000002</v>
      </c>
    </row>
    <row r="16" spans="1:31" x14ac:dyDescent="0.25">
      <c r="A16" s="14" t="s">
        <v>44</v>
      </c>
      <c r="B16" s="15">
        <v>15347.597876153886</v>
      </c>
      <c r="C16" s="15">
        <v>10809.9950195933</v>
      </c>
      <c r="D16" s="15">
        <v>7673.7989380769432</v>
      </c>
      <c r="E16" s="15">
        <v>3836.8994690384716</v>
      </c>
      <c r="F16" s="15">
        <v>767.37989380769443</v>
      </c>
      <c r="I16" s="14" t="s">
        <v>44</v>
      </c>
      <c r="J16" s="15">
        <v>15347.597876153886</v>
      </c>
      <c r="K16" s="15">
        <v>10809.9950195933</v>
      </c>
      <c r="L16" s="15">
        <v>7673.7989380769432</v>
      </c>
      <c r="M16" s="15">
        <v>3836.8994690384716</v>
      </c>
      <c r="N16" s="15">
        <v>767.37989380769443</v>
      </c>
      <c r="R16" s="24" t="s">
        <v>44</v>
      </c>
      <c r="S16" s="15">
        <v>15347.597876153886</v>
      </c>
      <c r="T16" s="15">
        <v>11278.859371394319</v>
      </c>
      <c r="U16" s="15">
        <v>9549.2563452810227</v>
      </c>
      <c r="V16" s="15">
        <v>6650.0855798445909</v>
      </c>
      <c r="W16" s="15">
        <v>4330.7489674954468</v>
      </c>
      <c r="Z16" s="24" t="s">
        <v>44</v>
      </c>
      <c r="AA16" s="15">
        <v>15347.597876153886</v>
      </c>
      <c r="AB16" s="15">
        <v>11278.859371394319</v>
      </c>
      <c r="AC16" s="15">
        <v>9549.2563452810227</v>
      </c>
      <c r="AD16" s="15">
        <v>6650.0855798445909</v>
      </c>
      <c r="AE16" s="15">
        <v>4330.7489674954468</v>
      </c>
    </row>
    <row r="17" spans="1:31" x14ac:dyDescent="0.25">
      <c r="A17" s="14" t="s">
        <v>45</v>
      </c>
      <c r="B17" s="15">
        <v>727.02040816326553</v>
      </c>
      <c r="C17" s="15">
        <v>771.71428571428544</v>
      </c>
      <c r="D17" s="15">
        <v>1136.7142857142858</v>
      </c>
      <c r="E17" s="15">
        <v>1501.7142857142865</v>
      </c>
      <c r="F17" s="15">
        <v>1501.7142857142865</v>
      </c>
      <c r="I17" s="14" t="s">
        <v>45</v>
      </c>
      <c r="J17" s="15">
        <v>5816.1632653061224</v>
      </c>
      <c r="K17" s="15">
        <v>6173.7142857142862</v>
      </c>
      <c r="L17" s="15">
        <v>7626.6761057385429</v>
      </c>
      <c r="M17" s="15">
        <v>9079.6379257628014</v>
      </c>
      <c r="N17" s="15">
        <v>9079.6379257628014</v>
      </c>
      <c r="R17" s="24" t="s">
        <v>45</v>
      </c>
      <c r="S17" s="15">
        <v>896.85714285714357</v>
      </c>
      <c r="T17" s="15">
        <v>2355.2270511982551</v>
      </c>
      <c r="U17" s="15">
        <v>1605.1849541705565</v>
      </c>
      <c r="V17" s="15">
        <v>855.14285714285688</v>
      </c>
      <c r="W17" s="15">
        <v>855.14285714285688</v>
      </c>
      <c r="Z17" s="24" t="s">
        <v>45</v>
      </c>
      <c r="AA17" s="15">
        <v>7174.8571428571431</v>
      </c>
      <c r="AB17" s="15">
        <v>6173.7142857142862</v>
      </c>
      <c r="AC17" s="15">
        <v>6507.4285714285734</v>
      </c>
      <c r="AD17" s="15">
        <v>6841.1428571428578</v>
      </c>
      <c r="AE17" s="15">
        <v>6841.1428571428578</v>
      </c>
    </row>
    <row r="18" spans="1:31" x14ac:dyDescent="0.25">
      <c r="A18" s="14" t="s">
        <v>64</v>
      </c>
      <c r="B18" s="15">
        <v>57044.366426264285</v>
      </c>
      <c r="C18" s="15">
        <v>58561.401898823562</v>
      </c>
      <c r="D18" s="15">
        <v>93790.088969411925</v>
      </c>
      <c r="E18" s="15">
        <v>133749.17604000011</v>
      </c>
      <c r="F18" s="15">
        <v>133749.17604000011</v>
      </c>
      <c r="I18" s="14" t="s">
        <v>64</v>
      </c>
      <c r="J18" s="15">
        <v>93828.704618684118</v>
      </c>
      <c r="K18" s="15">
        <v>142657.40189882356</v>
      </c>
      <c r="L18" s="15">
        <v>154146.48896941193</v>
      </c>
      <c r="M18" s="15">
        <v>165635.5760400001</v>
      </c>
      <c r="N18" s="15">
        <v>165635.5760400001</v>
      </c>
      <c r="R18" s="24" t="s">
        <v>64</v>
      </c>
      <c r="S18" s="15">
        <v>53582.50948050982</v>
      </c>
      <c r="T18" s="15">
        <v>70773.010568745027</v>
      </c>
      <c r="U18" s="15">
        <v>93825.984155292579</v>
      </c>
      <c r="V18" s="15">
        <v>104056.1820999999</v>
      </c>
      <c r="W18" s="15">
        <v>104056.1820999999</v>
      </c>
      <c r="Z18" s="24" t="s">
        <v>64</v>
      </c>
      <c r="AA18" s="15">
        <v>99616.309480509837</v>
      </c>
      <c r="AB18" s="15">
        <v>143326.83456874505</v>
      </c>
      <c r="AC18" s="15">
        <v>153413.60655529259</v>
      </c>
      <c r="AD18" s="15">
        <v>154513.78209999989</v>
      </c>
      <c r="AE18" s="15">
        <v>154513.78209999989</v>
      </c>
    </row>
    <row r="19" spans="1:31" x14ac:dyDescent="0.25">
      <c r="A19" s="14" t="s">
        <v>46</v>
      </c>
      <c r="B19" s="15">
        <v>3813.6920737776545</v>
      </c>
      <c r="C19" s="15">
        <v>3983.7843271873089</v>
      </c>
      <c r="D19" s="15">
        <v>3275.6852670419316</v>
      </c>
      <c r="E19" s="15">
        <v>2567.586206896553</v>
      </c>
      <c r="F19" s="15">
        <v>2567.586206896553</v>
      </c>
      <c r="I19" s="14" t="s">
        <v>46</v>
      </c>
      <c r="J19" s="15">
        <v>21733.108335991496</v>
      </c>
      <c r="K19" s="15">
        <v>26340.413793103449</v>
      </c>
      <c r="L19" s="15">
        <v>23440.551724137935</v>
      </c>
      <c r="M19" s="15">
        <v>20540.689655172417</v>
      </c>
      <c r="N19" s="15">
        <v>20540.689655172417</v>
      </c>
      <c r="R19" s="24" t="s">
        <v>46</v>
      </c>
      <c r="S19" s="15">
        <v>2930.0689655172391</v>
      </c>
      <c r="T19" s="15">
        <v>8811.748831016328</v>
      </c>
      <c r="U19" s="15">
        <v>4556.9088982667854</v>
      </c>
      <c r="V19" s="15">
        <v>302.06896551724265</v>
      </c>
      <c r="W19" s="15">
        <v>302.06896551724265</v>
      </c>
      <c r="Z19" s="24" t="s">
        <v>46</v>
      </c>
      <c r="AA19" s="15">
        <v>23440.551724137935</v>
      </c>
      <c r="AB19" s="15">
        <v>23923.862068965518</v>
      </c>
      <c r="AC19" s="15">
        <v>13170.206896551732</v>
      </c>
      <c r="AD19" s="15">
        <v>2416.5517241379312</v>
      </c>
      <c r="AE19" s="15">
        <v>2416.5517241379312</v>
      </c>
    </row>
    <row r="20" spans="1:31" x14ac:dyDescent="0.25">
      <c r="A20" s="14" t="s">
        <v>47</v>
      </c>
      <c r="B20" s="15">
        <v>15893.142857142853</v>
      </c>
      <c r="C20" s="15">
        <v>13140</v>
      </c>
      <c r="D20" s="15">
        <v>87514.552906851037</v>
      </c>
      <c r="E20" s="15">
        <v>161889.10581370207</v>
      </c>
      <c r="F20" s="15">
        <v>161889.10581370207</v>
      </c>
      <c r="I20" s="14" t="s">
        <v>47</v>
      </c>
      <c r="J20" s="15">
        <v>71688.445215581989</v>
      </c>
      <c r="K20" s="15">
        <v>15944.873745239736</v>
      </c>
      <c r="L20" s="15">
        <v>95432.276872619856</v>
      </c>
      <c r="M20" s="15">
        <v>174919.67999999999</v>
      </c>
      <c r="N20" s="15">
        <v>174919.67999999999</v>
      </c>
      <c r="R20" s="24" t="s">
        <v>47</v>
      </c>
      <c r="S20" s="15">
        <v>10161.599999999999</v>
      </c>
      <c r="T20" s="15">
        <v>14042.652400170591</v>
      </c>
      <c r="U20" s="15">
        <v>51934.514409670708</v>
      </c>
      <c r="V20" s="15">
        <v>89826.376419170847</v>
      </c>
      <c r="W20" s="15">
        <v>89826.376419170847</v>
      </c>
      <c r="Z20" s="24" t="s">
        <v>47</v>
      </c>
      <c r="AA20" s="15">
        <v>64641.359778844053</v>
      </c>
      <c r="AB20" s="15">
        <v>49608.25240017059</v>
      </c>
      <c r="AC20" s="15">
        <v>77083.806200085295</v>
      </c>
      <c r="AD20" s="15">
        <v>104559.36</v>
      </c>
      <c r="AE20" s="15">
        <v>104559.36</v>
      </c>
    </row>
    <row r="21" spans="1:31" x14ac:dyDescent="0.25">
      <c r="A21" s="21" t="s">
        <v>73</v>
      </c>
      <c r="B21" s="46">
        <f>B20*0.71</f>
        <v>11284.131428571425</v>
      </c>
      <c r="C21" s="46">
        <f>C20*0.77</f>
        <v>10117.800000000001</v>
      </c>
      <c r="D21" s="46">
        <f>D20*0.75</f>
        <v>65635.914680138274</v>
      </c>
      <c r="E21" s="46">
        <f t="shared" ref="E21" si="26">E20*0.75</f>
        <v>121416.82936027655</v>
      </c>
      <c r="F21" s="46">
        <f t="shared" ref="F21" si="27">F20*0.75</f>
        <v>121416.82936027655</v>
      </c>
      <c r="I21" s="21" t="s">
        <v>73</v>
      </c>
      <c r="J21" s="46">
        <f>J20*0.71</f>
        <v>50898.796103063207</v>
      </c>
      <c r="K21" s="46">
        <f>K20*0.77</f>
        <v>12277.552783834597</v>
      </c>
      <c r="L21" s="46">
        <f>L20*0.75</f>
        <v>71574.207654464888</v>
      </c>
      <c r="M21" s="46">
        <f t="shared" ref="M21:N21" si="28">M20*0.75</f>
        <v>131189.76000000001</v>
      </c>
      <c r="N21" s="46">
        <f t="shared" si="28"/>
        <v>131189.76000000001</v>
      </c>
      <c r="R21" s="21" t="s">
        <v>73</v>
      </c>
      <c r="S21" s="46">
        <f>S20*0.71</f>
        <v>7214.735999999999</v>
      </c>
      <c r="T21" s="46">
        <f>T20*0.77</f>
        <v>10812.842348131355</v>
      </c>
      <c r="U21" s="46">
        <f>U20*0.75</f>
        <v>38950.885807253027</v>
      </c>
      <c r="V21" s="46">
        <f t="shared" ref="V21" si="29">V20*0.75</f>
        <v>67369.782314378128</v>
      </c>
      <c r="W21" s="46">
        <f t="shared" ref="W21" si="30">W20*0.75</f>
        <v>67369.782314378128</v>
      </c>
      <c r="Z21" s="21" t="s">
        <v>73</v>
      </c>
      <c r="AA21" s="46">
        <f>AA20*0.71</f>
        <v>45895.365442979273</v>
      </c>
      <c r="AB21" s="46">
        <f>AB20*0.77</f>
        <v>38198.354348131354</v>
      </c>
      <c r="AC21" s="46">
        <f>AC20*0.75</f>
        <v>57812.854650063971</v>
      </c>
      <c r="AD21" s="46">
        <f t="shared" ref="AD21" si="31">AD20*0.75</f>
        <v>78419.520000000004</v>
      </c>
      <c r="AE21" s="46">
        <f t="shared" ref="AE21" si="32">AE20*0.75</f>
        <v>78419.520000000004</v>
      </c>
    </row>
    <row r="22" spans="1:31" x14ac:dyDescent="0.25">
      <c r="A22" s="21" t="s">
        <v>74</v>
      </c>
      <c r="B22" s="46">
        <f>B20-B21-B23</f>
        <v>4609.011428571428</v>
      </c>
      <c r="C22" s="46">
        <f t="shared" ref="C22" si="33">C20-C21-C23</f>
        <v>3022.1999999999989</v>
      </c>
      <c r="D22" s="46">
        <f t="shared" ref="D22" si="34">D20-D21-D23</f>
        <v>21878.638226712763</v>
      </c>
      <c r="E22" s="46">
        <f t="shared" ref="E22" si="35">E20-E21-E23</f>
        <v>40472.276453425526</v>
      </c>
      <c r="F22" s="46">
        <f t="shared" ref="F22" si="36">F20-F21-F23</f>
        <v>40472.276453425526</v>
      </c>
      <c r="I22" s="21" t="s">
        <v>74</v>
      </c>
      <c r="J22" s="46">
        <f>J20-J21-J23</f>
        <v>20789.649112518782</v>
      </c>
      <c r="K22" s="46">
        <f t="shared" ref="K22:N22" si="37">K20-K21-K23</f>
        <v>3667.3209614051393</v>
      </c>
      <c r="L22" s="46">
        <f t="shared" si="37"/>
        <v>23858.069218154968</v>
      </c>
      <c r="M22" s="46">
        <f t="shared" si="37"/>
        <v>43729.919999999984</v>
      </c>
      <c r="N22" s="46">
        <f t="shared" si="37"/>
        <v>43729.919999999984</v>
      </c>
      <c r="R22" s="21" t="s">
        <v>74</v>
      </c>
      <c r="S22" s="46">
        <f>S20-S21-S23</f>
        <v>2946.8639999999996</v>
      </c>
      <c r="T22" s="46">
        <f t="shared" ref="T22" si="38">T20-T21-T23</f>
        <v>3229.8100520392363</v>
      </c>
      <c r="U22" s="46">
        <f t="shared" ref="U22" si="39">U20-U21-U23</f>
        <v>12983.628602417681</v>
      </c>
      <c r="V22" s="46">
        <f t="shared" ref="V22" si="40">V20-V21-V23</f>
        <v>22456.594104792719</v>
      </c>
      <c r="W22" s="46">
        <f t="shared" ref="W22" si="41">W20-W21-W23</f>
        <v>22456.594104792719</v>
      </c>
      <c r="Z22" s="21" t="s">
        <v>74</v>
      </c>
      <c r="AA22" s="46">
        <f>AA20-AA21-AA23</f>
        <v>18745.99433586478</v>
      </c>
      <c r="AB22" s="46">
        <f t="shared" ref="AB22" si="42">AB20-AB21-AB23</f>
        <v>11409.898052039236</v>
      </c>
      <c r="AC22" s="46">
        <f t="shared" ref="AC22" si="43">AC20-AC21-AC23</f>
        <v>19270.951550021324</v>
      </c>
      <c r="AD22" s="46">
        <f t="shared" ref="AD22" si="44">AD20-AD21-AD23</f>
        <v>26139.839999999997</v>
      </c>
      <c r="AE22" s="46">
        <f t="shared" ref="AE22" si="45">AE20-AE21-AE23</f>
        <v>26139.839999999997</v>
      </c>
    </row>
    <row r="23" spans="1:31" x14ac:dyDescent="0.25">
      <c r="A23" s="21" t="s">
        <v>75</v>
      </c>
      <c r="B23" s="46">
        <f>B20*0</f>
        <v>0</v>
      </c>
      <c r="C23" s="46">
        <f t="shared" ref="C23:F23" si="46">C20*0</f>
        <v>0</v>
      </c>
      <c r="D23" s="46">
        <f t="shared" si="46"/>
        <v>0</v>
      </c>
      <c r="E23" s="46">
        <f t="shared" si="46"/>
        <v>0</v>
      </c>
      <c r="F23" s="46">
        <f t="shared" si="46"/>
        <v>0</v>
      </c>
      <c r="I23" s="21" t="s">
        <v>75</v>
      </c>
      <c r="J23" s="46">
        <f>J20*0</f>
        <v>0</v>
      </c>
      <c r="K23" s="46">
        <f t="shared" ref="K23:N23" si="47">K20*0</f>
        <v>0</v>
      </c>
      <c r="L23" s="46">
        <f t="shared" si="47"/>
        <v>0</v>
      </c>
      <c r="M23" s="46">
        <f t="shared" si="47"/>
        <v>0</v>
      </c>
      <c r="N23" s="46">
        <f t="shared" si="47"/>
        <v>0</v>
      </c>
      <c r="R23" s="21" t="s">
        <v>75</v>
      </c>
      <c r="S23" s="46">
        <f>S20*0</f>
        <v>0</v>
      </c>
      <c r="T23" s="46">
        <f t="shared" ref="T23:W23" si="48">T20*0</f>
        <v>0</v>
      </c>
      <c r="U23" s="46">
        <f t="shared" si="48"/>
        <v>0</v>
      </c>
      <c r="V23" s="46">
        <f t="shared" si="48"/>
        <v>0</v>
      </c>
      <c r="W23" s="46">
        <f t="shared" si="48"/>
        <v>0</v>
      </c>
      <c r="Z23" s="21" t="s">
        <v>75</v>
      </c>
      <c r="AA23" s="46">
        <f>AA20*0</f>
        <v>0</v>
      </c>
      <c r="AB23" s="46">
        <f t="shared" ref="AB23:AE23" si="49">AB20*0</f>
        <v>0</v>
      </c>
      <c r="AC23" s="46">
        <f t="shared" si="49"/>
        <v>0</v>
      </c>
      <c r="AD23" s="46">
        <f t="shared" si="49"/>
        <v>0</v>
      </c>
      <c r="AE23" s="46">
        <f t="shared" si="49"/>
        <v>0</v>
      </c>
    </row>
    <row r="24" spans="1:31" x14ac:dyDescent="0.25">
      <c r="A24" s="14" t="s">
        <v>50</v>
      </c>
      <c r="B24" s="15">
        <v>15132.424163647607</v>
      </c>
      <c r="C24" s="15">
        <v>14564.863059861287</v>
      </c>
      <c r="D24" s="15">
        <v>43215.314747546727</v>
      </c>
      <c r="E24" s="15">
        <v>71865.766435232159</v>
      </c>
      <c r="F24" s="15">
        <v>71865.766435232159</v>
      </c>
      <c r="I24" s="14" t="s">
        <v>50</v>
      </c>
      <c r="J24" s="15">
        <v>68673.544163647603</v>
      </c>
      <c r="K24" s="15">
        <v>70120.783059861293</v>
      </c>
      <c r="L24" s="15">
        <v>88530.794747546694</v>
      </c>
      <c r="M24" s="15">
        <v>106940.80643523215</v>
      </c>
      <c r="N24" s="15">
        <v>106940.80643523215</v>
      </c>
      <c r="R24" s="24" t="s">
        <v>50</v>
      </c>
      <c r="S24" s="15">
        <v>16882.492352176698</v>
      </c>
      <c r="T24" s="15">
        <v>15456.631465600825</v>
      </c>
      <c r="U24" s="15">
        <v>29363.785962328715</v>
      </c>
      <c r="V24" s="15">
        <v>43270.94045905659</v>
      </c>
      <c r="W24" s="15">
        <v>43270.94045905659</v>
      </c>
      <c r="Z24" s="24" t="s">
        <v>50</v>
      </c>
      <c r="AA24" s="15">
        <v>68268.652352176694</v>
      </c>
      <c r="AB24" s="15">
        <v>71012.551465600831</v>
      </c>
      <c r="AC24" s="15">
        <v>74679.265962328704</v>
      </c>
      <c r="AD24" s="15">
        <v>78345.980459056591</v>
      </c>
      <c r="AE24" s="15">
        <v>78345.980459056591</v>
      </c>
    </row>
    <row r="25" spans="1:31" x14ac:dyDescent="0.25">
      <c r="A25" s="14" t="s">
        <v>42</v>
      </c>
      <c r="B25" s="15">
        <v>4291.433144388574</v>
      </c>
      <c r="C25" s="15">
        <v>5142.3728986713895</v>
      </c>
      <c r="D25" s="15">
        <v>3925.0046311538745</v>
      </c>
      <c r="E25" s="15">
        <v>2707.6363636363631</v>
      </c>
      <c r="F25" s="15">
        <v>2707.6363636363631</v>
      </c>
      <c r="I25" s="14" t="s">
        <v>42</v>
      </c>
      <c r="J25" s="15">
        <v>8249.7169320879293</v>
      </c>
      <c r="K25" s="15">
        <v>12946.736535035026</v>
      </c>
      <c r="L25" s="15">
        <v>12067.4104561604</v>
      </c>
      <c r="M25" s="15">
        <v>11188.084377285772</v>
      </c>
      <c r="N25" s="15">
        <v>11188.084377285772</v>
      </c>
      <c r="R25" s="24" t="s">
        <v>42</v>
      </c>
      <c r="S25" s="15">
        <v>6232.4159299084422</v>
      </c>
      <c r="T25" s="15">
        <v>4172.3107226316306</v>
      </c>
      <c r="U25" s="15">
        <v>3439.9735431339977</v>
      </c>
      <c r="V25" s="15">
        <v>2707.6363636363631</v>
      </c>
      <c r="W25" s="15">
        <v>2707.6363636363631</v>
      </c>
      <c r="Z25" s="24" t="s">
        <v>42</v>
      </c>
      <c r="AA25" s="15">
        <v>8919.2727272727279</v>
      </c>
      <c r="AB25" s="15">
        <v>11976.674358995268</v>
      </c>
      <c r="AC25" s="15">
        <v>11988.473679004161</v>
      </c>
      <c r="AD25" s="15">
        <v>12000.272999013048</v>
      </c>
      <c r="AE25" s="15">
        <v>12000.272999013048</v>
      </c>
    </row>
    <row r="26" spans="1:31" x14ac:dyDescent="0.25">
      <c r="A26" s="14" t="s">
        <v>51</v>
      </c>
      <c r="B26" s="15">
        <v>17403.176783865551</v>
      </c>
      <c r="C26" s="15">
        <v>43934.904000000002</v>
      </c>
      <c r="D26" s="15">
        <v>39596.076000000008</v>
      </c>
      <c r="E26" s="15">
        <v>35257.248000000007</v>
      </c>
      <c r="F26" s="15">
        <v>35257.248000000007</v>
      </c>
      <c r="I26" s="14" t="s">
        <v>51</v>
      </c>
      <c r="J26" s="15">
        <v>17562.017142857141</v>
      </c>
      <c r="K26" s="15">
        <v>48927.438743529434</v>
      </c>
      <c r="L26" s="15">
        <v>46964.632131764716</v>
      </c>
      <c r="M26" s="15">
        <v>45001.825519999999</v>
      </c>
      <c r="N26" s="15">
        <v>45001.825519999999</v>
      </c>
      <c r="Q26" s="45"/>
      <c r="R26" s="24" t="s">
        <v>51</v>
      </c>
      <c r="S26" s="15">
        <v>16169.193238991602</v>
      </c>
      <c r="T26" s="15">
        <v>31270.628336470589</v>
      </c>
      <c r="U26" s="15">
        <v>22748.997148235292</v>
      </c>
      <c r="V26" s="15">
        <v>14227.365960000008</v>
      </c>
      <c r="W26" s="15">
        <v>14227.365960000008</v>
      </c>
      <c r="Z26" s="24" t="s">
        <v>51</v>
      </c>
      <c r="AA26" s="15">
        <v>19322.793238991602</v>
      </c>
      <c r="AB26" s="15">
        <v>31294.224000000002</v>
      </c>
      <c r="AC26" s="15">
        <v>23601.754980000012</v>
      </c>
      <c r="AD26" s="15">
        <v>15909.285960000008</v>
      </c>
      <c r="AE26" s="15">
        <v>15909.285960000008</v>
      </c>
    </row>
    <row r="27" spans="1:31" x14ac:dyDescent="0.25">
      <c r="A27" s="14" t="s">
        <v>52</v>
      </c>
      <c r="B27" s="15">
        <v>11803.39005972248</v>
      </c>
      <c r="C27" s="15">
        <v>21936.314886945445</v>
      </c>
      <c r="D27" s="15">
        <v>29435.741115904901</v>
      </c>
      <c r="E27" s="15">
        <v>36935.167344864356</v>
      </c>
      <c r="F27" s="15">
        <v>36935.167344864356</v>
      </c>
      <c r="I27" s="14" t="s">
        <v>52</v>
      </c>
      <c r="J27" s="15">
        <v>22134.5405180323</v>
      </c>
      <c r="K27" s="15">
        <v>34595.00776403983</v>
      </c>
      <c r="L27" s="15">
        <v>35765.087554452075</v>
      </c>
      <c r="M27" s="15">
        <v>36935.167344864356</v>
      </c>
      <c r="N27" s="15">
        <v>36935.167344864356</v>
      </c>
      <c r="R27" s="24" t="s">
        <v>52</v>
      </c>
      <c r="S27" s="15">
        <v>15546.843192717106</v>
      </c>
      <c r="T27" s="15">
        <v>20249.423928844153</v>
      </c>
      <c r="U27" s="15">
        <v>21825.273185403581</v>
      </c>
      <c r="V27" s="15">
        <v>23401.122441963002</v>
      </c>
      <c r="W27" s="15">
        <v>23401.122441963002</v>
      </c>
      <c r="Z27" s="24" t="s">
        <v>52</v>
      </c>
      <c r="AA27" s="15">
        <v>31176.453785864254</v>
      </c>
      <c r="AB27" s="15">
        <v>32908.116805938538</v>
      </c>
      <c r="AC27" s="15">
        <v>33708.944049614627</v>
      </c>
      <c r="AD27" s="15">
        <v>34509.771293290731</v>
      </c>
      <c r="AE27" s="15">
        <v>34509.771293290731</v>
      </c>
    </row>
    <row r="28" spans="1:31" x14ac:dyDescent="0.25">
      <c r="A28" s="14" t="s">
        <v>53</v>
      </c>
      <c r="B28" s="15">
        <v>235718.26802735822</v>
      </c>
      <c r="C28" s="15">
        <v>259332.47733367368</v>
      </c>
      <c r="D28" s="15">
        <v>252345.95034595052</v>
      </c>
      <c r="E28" s="15">
        <v>242891.70205607466</v>
      </c>
      <c r="F28" s="15">
        <v>253754.47700447697</v>
      </c>
      <c r="I28" s="14" t="s">
        <v>53</v>
      </c>
      <c r="J28" s="15">
        <v>252041.8998109861</v>
      </c>
      <c r="K28" s="15">
        <v>280499.14400034037</v>
      </c>
      <c r="L28" s="15">
        <v>273512.61701261712</v>
      </c>
      <c r="M28" s="15">
        <v>254671.95767195782</v>
      </c>
      <c r="N28" s="15">
        <v>274921.14367114357</v>
      </c>
      <c r="R28" s="24" t="s">
        <v>53</v>
      </c>
      <c r="S28" s="15">
        <v>233144.92155422989</v>
      </c>
      <c r="T28" s="15">
        <v>259332.47733367357</v>
      </c>
      <c r="U28" s="15">
        <v>281276.40005125076</v>
      </c>
      <c r="V28" s="15">
        <v>288760.11521780083</v>
      </c>
      <c r="W28" s="15">
        <v>297740.57341766072</v>
      </c>
      <c r="Z28" s="24" t="s">
        <v>53</v>
      </c>
      <c r="AA28" s="15">
        <v>253609.8548045416</v>
      </c>
      <c r="AB28" s="15">
        <v>280499.14400034025</v>
      </c>
      <c r="AC28" s="15">
        <v>302443.06671791733</v>
      </c>
      <c r="AD28" s="15">
        <v>309926.78188446758</v>
      </c>
      <c r="AE28" s="15">
        <v>318907.24008432729</v>
      </c>
    </row>
    <row r="29" spans="1:31" x14ac:dyDescent="0.25">
      <c r="A29" s="14" t="s">
        <v>55</v>
      </c>
      <c r="B29" s="15">
        <v>4627.4717212501819</v>
      </c>
      <c r="C29" s="15">
        <v>7085.7510243756369</v>
      </c>
      <c r="D29" s="15">
        <v>9976.3582149050908</v>
      </c>
      <c r="E29" s="15">
        <v>12866.965405434545</v>
      </c>
      <c r="F29" s="15">
        <v>12866.965405434545</v>
      </c>
      <c r="I29" s="14" t="s">
        <v>55</v>
      </c>
      <c r="J29" s="15">
        <v>4627.4717212501819</v>
      </c>
      <c r="K29" s="15">
        <v>7085.7510243756369</v>
      </c>
      <c r="L29" s="15">
        <v>9976.3582149050908</v>
      </c>
      <c r="M29" s="15">
        <v>12866.965405434545</v>
      </c>
      <c r="N29" s="15">
        <v>12866.965405434545</v>
      </c>
      <c r="R29" s="24" t="s">
        <v>55</v>
      </c>
      <c r="S29" s="15">
        <v>5291.919504775954</v>
      </c>
      <c r="T29" s="15">
        <v>7746.5225631991652</v>
      </c>
      <c r="U29" s="15">
        <v>6993.0094243168523</v>
      </c>
      <c r="V29" s="15">
        <v>6239.4962854345431</v>
      </c>
      <c r="W29" s="15">
        <v>6239.4962854345431</v>
      </c>
      <c r="Z29" s="24" t="s">
        <v>55</v>
      </c>
      <c r="AA29" s="15">
        <v>5291.919504775954</v>
      </c>
      <c r="AB29" s="15">
        <v>7746.5225631991652</v>
      </c>
      <c r="AC29" s="15">
        <v>6993.0094243168523</v>
      </c>
      <c r="AD29" s="15">
        <v>6239.4962854345431</v>
      </c>
      <c r="AE29" s="15">
        <v>6239.4962854345431</v>
      </c>
    </row>
    <row r="30" spans="1:31" x14ac:dyDescent="0.25">
      <c r="A30" s="14" t="s">
        <v>56</v>
      </c>
      <c r="B30" s="15">
        <v>2979.1422145925103</v>
      </c>
      <c r="C30" s="15">
        <v>4464.8993346902007</v>
      </c>
      <c r="D30" s="15">
        <v>5751.6564382233919</v>
      </c>
      <c r="E30" s="15">
        <v>7038.4135417565813</v>
      </c>
      <c r="F30" s="15">
        <v>7038.4135417565813</v>
      </c>
      <c r="I30" s="14" t="s">
        <v>56</v>
      </c>
      <c r="J30" s="15">
        <v>2979.1422145925103</v>
      </c>
      <c r="K30" s="15">
        <v>4464.8993346902007</v>
      </c>
      <c r="L30" s="15">
        <v>5751.6564382233919</v>
      </c>
      <c r="M30" s="15">
        <v>7038.4135417565813</v>
      </c>
      <c r="N30" s="15">
        <v>7038.4135417565813</v>
      </c>
      <c r="R30" s="24" t="s">
        <v>56</v>
      </c>
      <c r="S30" s="15">
        <v>2777.4111414367221</v>
      </c>
      <c r="T30" s="15">
        <v>3651.8040545861004</v>
      </c>
      <c r="U30" s="15">
        <v>3649.9299229254939</v>
      </c>
      <c r="V30" s="15">
        <v>3648.0557912648892</v>
      </c>
      <c r="W30" s="15">
        <v>3648.0557912648892</v>
      </c>
      <c r="Z30" s="24" t="s">
        <v>56</v>
      </c>
      <c r="AA30" s="15">
        <v>2777.4111414367221</v>
      </c>
      <c r="AB30" s="15">
        <v>3651.8040545861004</v>
      </c>
      <c r="AC30" s="15">
        <v>3649.9299229254939</v>
      </c>
      <c r="AD30" s="15">
        <v>3648.0557912648892</v>
      </c>
      <c r="AE30" s="15">
        <v>3648.0557912648892</v>
      </c>
    </row>
    <row r="31" spans="1:31" x14ac:dyDescent="0.25">
      <c r="A31" s="14" t="s">
        <v>54</v>
      </c>
      <c r="B31" s="15">
        <v>6921.4762460504207</v>
      </c>
      <c r="C31" s="15">
        <v>11736.026861176468</v>
      </c>
      <c r="D31" s="15">
        <v>13596.803190588233</v>
      </c>
      <c r="E31" s="15">
        <v>15457.579519999998</v>
      </c>
      <c r="F31" s="15">
        <v>15457.579519999998</v>
      </c>
      <c r="I31" s="14" t="s">
        <v>54</v>
      </c>
      <c r="J31" s="15">
        <v>6921.4762460504207</v>
      </c>
      <c r="K31" s="15">
        <v>11736.026861176468</v>
      </c>
      <c r="L31" s="15">
        <v>13596.803190588233</v>
      </c>
      <c r="M31" s="15">
        <v>15457.579519999998</v>
      </c>
      <c r="N31" s="15">
        <v>15457.579519999998</v>
      </c>
      <c r="R31" s="24" t="s">
        <v>54</v>
      </c>
      <c r="S31" s="15">
        <v>6429.6804453781551</v>
      </c>
      <c r="T31" s="15">
        <v>9226.3415588235312</v>
      </c>
      <c r="U31" s="15">
        <v>11612.381529411767</v>
      </c>
      <c r="V31" s="15">
        <v>13998.421500000008</v>
      </c>
      <c r="W31" s="15">
        <v>13998.421500000008</v>
      </c>
      <c r="Z31" s="24" t="s">
        <v>54</v>
      </c>
      <c r="AA31" s="15">
        <v>6429.6804453781551</v>
      </c>
      <c r="AB31" s="15">
        <v>9226.3415588235312</v>
      </c>
      <c r="AC31" s="15">
        <v>11612.381529411767</v>
      </c>
      <c r="AD31" s="15">
        <v>13998.421500000008</v>
      </c>
      <c r="AE31" s="15">
        <v>13998.421500000008</v>
      </c>
    </row>
    <row r="32" spans="1:31" x14ac:dyDescent="0.25">
      <c r="A32" s="14" t="s">
        <v>48</v>
      </c>
      <c r="B32" s="15">
        <v>6993.6</v>
      </c>
      <c r="C32" s="15">
        <v>5235.8999999999996</v>
      </c>
      <c r="D32" s="15">
        <v>5440.5</v>
      </c>
      <c r="E32" s="15">
        <v>5440.5</v>
      </c>
      <c r="F32" s="15">
        <v>5440.5</v>
      </c>
      <c r="I32" s="14" t="s">
        <v>48</v>
      </c>
      <c r="J32" s="15">
        <v>6993.6</v>
      </c>
      <c r="K32" s="15">
        <v>5235.8999999999996</v>
      </c>
      <c r="L32" s="15">
        <v>5440.5</v>
      </c>
      <c r="M32" s="15">
        <v>5440.5</v>
      </c>
      <c r="N32" s="15">
        <v>5440.5</v>
      </c>
      <c r="R32" s="24" t="s">
        <v>48</v>
      </c>
      <c r="S32" s="15">
        <v>6993.6</v>
      </c>
      <c r="T32" s="15">
        <v>5235.8999999999996</v>
      </c>
      <c r="U32" s="15">
        <v>5440.5</v>
      </c>
      <c r="V32" s="15">
        <v>5440.5</v>
      </c>
      <c r="W32" s="15">
        <v>5440.5</v>
      </c>
      <c r="Z32" s="24" t="s">
        <v>48</v>
      </c>
      <c r="AA32" s="15">
        <v>6993.6</v>
      </c>
      <c r="AB32" s="15">
        <v>5235.8999999999996</v>
      </c>
      <c r="AC32" s="15">
        <v>5440.5</v>
      </c>
      <c r="AD32" s="15">
        <v>5440.5</v>
      </c>
      <c r="AE32" s="15">
        <v>5440.5</v>
      </c>
    </row>
    <row r="33" spans="1:31" x14ac:dyDescent="0.25">
      <c r="A33" s="14" t="s">
        <v>76</v>
      </c>
      <c r="B33" s="15">
        <v>0</v>
      </c>
      <c r="C33" s="15">
        <v>0</v>
      </c>
      <c r="D33" s="15">
        <v>3825</v>
      </c>
      <c r="E33" s="15">
        <v>3737</v>
      </c>
      <c r="F33" s="15">
        <v>3757</v>
      </c>
      <c r="I33" s="14" t="s">
        <v>76</v>
      </c>
      <c r="J33" s="15">
        <v>0</v>
      </c>
      <c r="K33" s="15">
        <v>0</v>
      </c>
      <c r="L33" s="15">
        <v>3825</v>
      </c>
      <c r="M33" s="15">
        <v>3737</v>
      </c>
      <c r="N33" s="15">
        <v>3757</v>
      </c>
      <c r="R33" s="24" t="s">
        <v>76</v>
      </c>
      <c r="S33" s="15">
        <v>0</v>
      </c>
      <c r="T33" s="15">
        <v>0</v>
      </c>
      <c r="U33" s="15">
        <v>3825</v>
      </c>
      <c r="V33" s="15">
        <v>3737</v>
      </c>
      <c r="W33" s="15">
        <v>3757</v>
      </c>
      <c r="Z33" s="24" t="s">
        <v>76</v>
      </c>
      <c r="AA33" s="15">
        <v>0</v>
      </c>
      <c r="AB33" s="15">
        <v>0</v>
      </c>
      <c r="AC33" s="15">
        <v>3825</v>
      </c>
      <c r="AD33" s="15">
        <v>3737</v>
      </c>
      <c r="AE33" s="15">
        <v>3757</v>
      </c>
    </row>
    <row r="34" spans="1:31" x14ac:dyDescent="0.25">
      <c r="A34" s="14" t="s">
        <v>57</v>
      </c>
      <c r="B34" s="15">
        <v>99463.984040855648</v>
      </c>
      <c r="C34" s="15">
        <v>138630.80789610371</v>
      </c>
      <c r="D34" s="15">
        <v>195515.2354422349</v>
      </c>
      <c r="E34" s="15">
        <v>252399.66298836606</v>
      </c>
      <c r="F34" s="15">
        <v>252399.66298836606</v>
      </c>
      <c r="I34" s="14" t="s">
        <v>57</v>
      </c>
      <c r="J34" s="15">
        <v>158488.86404085564</v>
      </c>
      <c r="K34" s="15">
        <v>195290.4878961037</v>
      </c>
      <c r="L34" s="15">
        <v>244141.99544223488</v>
      </c>
      <c r="M34" s="15">
        <v>292993.50298836606</v>
      </c>
      <c r="N34" s="15">
        <v>292993.50298836606</v>
      </c>
      <c r="R34" s="24" t="s">
        <v>57</v>
      </c>
      <c r="S34" s="15">
        <v>67605.49890182259</v>
      </c>
      <c r="T34" s="15">
        <v>141579.07926843135</v>
      </c>
      <c r="U34" s="15">
        <v>156505.952580196</v>
      </c>
      <c r="V34" s="15">
        <v>171432.82589196076</v>
      </c>
      <c r="W34" s="15">
        <v>171432.82589196076</v>
      </c>
      <c r="Z34" s="24" t="s">
        <v>57</v>
      </c>
      <c r="AA34" s="15">
        <v>156887.41890182259</v>
      </c>
      <c r="AB34" s="15">
        <v>198238.75926843134</v>
      </c>
      <c r="AC34" s="15">
        <v>205132.71258019598</v>
      </c>
      <c r="AD34" s="15">
        <v>212026.66589196076</v>
      </c>
      <c r="AE34" s="15">
        <v>212026.66589196076</v>
      </c>
    </row>
    <row r="35" spans="1:31" x14ac:dyDescent="0.25">
      <c r="A35" s="14" t="s">
        <v>58</v>
      </c>
      <c r="B35" s="15">
        <v>2014.8000000000216</v>
      </c>
      <c r="C35" s="15">
        <v>3854.4000000000233</v>
      </c>
      <c r="D35" s="15">
        <v>8173.0800000000181</v>
      </c>
      <c r="E35" s="15">
        <v>12491.760000000009</v>
      </c>
      <c r="F35" s="15">
        <v>12491.760000000009</v>
      </c>
      <c r="I35" s="14" t="s">
        <v>58</v>
      </c>
      <c r="J35" s="15">
        <v>16118.400000000001</v>
      </c>
      <c r="K35" s="15">
        <v>30835.200000000001</v>
      </c>
      <c r="L35" s="15">
        <v>65384.639999999999</v>
      </c>
      <c r="M35" s="15">
        <v>99934.080000000002</v>
      </c>
      <c r="N35" s="15">
        <v>99934.080000000002</v>
      </c>
      <c r="R35" s="24" t="s">
        <v>58</v>
      </c>
      <c r="S35" s="15">
        <v>1909.679999999993</v>
      </c>
      <c r="T35" s="15">
        <v>4187.2800000000279</v>
      </c>
      <c r="U35" s="15">
        <v>3801.8400000000247</v>
      </c>
      <c r="V35" s="15">
        <v>3416.4000000000233</v>
      </c>
      <c r="W35" s="15">
        <v>3416.4000000000233</v>
      </c>
      <c r="Z35" s="24" t="s">
        <v>58</v>
      </c>
      <c r="AA35" s="15">
        <v>15277.44</v>
      </c>
      <c r="AB35" s="15">
        <v>33498.239999999998</v>
      </c>
      <c r="AC35" s="15">
        <v>30414.720000000008</v>
      </c>
      <c r="AD35" s="15">
        <v>27331.200000000001</v>
      </c>
      <c r="AE35" s="15">
        <v>27331.200000000001</v>
      </c>
    </row>
    <row r="36" spans="1:31" x14ac:dyDescent="0.25">
      <c r="A36" s="14" t="s">
        <v>59</v>
      </c>
      <c r="B36" s="15">
        <v>9176.104137142851</v>
      </c>
      <c r="C36" s="15">
        <v>15340.964479999981</v>
      </c>
      <c r="D36" s="15">
        <v>33208.865769999975</v>
      </c>
      <c r="E36" s="15">
        <v>51076.767059999969</v>
      </c>
      <c r="F36" s="15">
        <v>51076.767059999969</v>
      </c>
      <c r="I36" s="14" t="s">
        <v>59</v>
      </c>
      <c r="J36" s="15">
        <v>25657.138727238704</v>
      </c>
      <c r="K36" s="15">
        <v>22454.08447999998</v>
      </c>
      <c r="L36" s="15">
        <v>36765.425769999973</v>
      </c>
      <c r="M36" s="15">
        <v>51076.767059999969</v>
      </c>
      <c r="N36" s="15">
        <v>51076.767059999969</v>
      </c>
      <c r="R36" s="24" t="s">
        <v>59</v>
      </c>
      <c r="S36" s="15">
        <v>8757.6343521457202</v>
      </c>
      <c r="T36" s="15">
        <v>15340.964479999981</v>
      </c>
      <c r="U36" s="15">
        <v>30704.486449999964</v>
      </c>
      <c r="V36" s="15">
        <v>46068.008419999955</v>
      </c>
      <c r="W36" s="15">
        <v>46068.008419999955</v>
      </c>
      <c r="Z36" s="24" t="s">
        <v>59</v>
      </c>
      <c r="AA36" s="15">
        <v>30342.27435214572</v>
      </c>
      <c r="AB36" s="15">
        <v>22454.08447999998</v>
      </c>
      <c r="AC36" s="15">
        <v>34261.046449999973</v>
      </c>
      <c r="AD36" s="15">
        <v>46068.008419999955</v>
      </c>
      <c r="AE36" s="15">
        <v>46068.008419999955</v>
      </c>
    </row>
    <row r="37" spans="1:31" x14ac:dyDescent="0.25">
      <c r="A37" s="14" t="s">
        <v>60</v>
      </c>
      <c r="B37" s="15">
        <v>3975.4568860771333</v>
      </c>
      <c r="C37" s="15">
        <v>6117.6991012699727</v>
      </c>
      <c r="D37" s="15">
        <v>31523.714282149213</v>
      </c>
      <c r="E37" s="15">
        <v>56929.729463028452</v>
      </c>
      <c r="F37" s="15">
        <v>56929.729463028452</v>
      </c>
      <c r="I37" s="14" t="s">
        <v>60</v>
      </c>
      <c r="J37" s="15">
        <v>29713.920000000002</v>
      </c>
      <c r="K37" s="15">
        <v>41627.519999999997</v>
      </c>
      <c r="L37" s="15">
        <v>55503.359999999986</v>
      </c>
      <c r="M37" s="15">
        <v>69379.199999999997</v>
      </c>
      <c r="N37" s="15">
        <v>69379.199999999997</v>
      </c>
      <c r="R37" s="24" t="s">
        <v>60</v>
      </c>
      <c r="S37" s="15">
        <v>11902.904806768376</v>
      </c>
      <c r="T37" s="15">
        <v>15720.731682339509</v>
      </c>
      <c r="U37" s="15">
        <v>32110.827276941625</v>
      </c>
      <c r="V37" s="15">
        <v>48500.922871543728</v>
      </c>
      <c r="W37" s="15">
        <v>48500.922871543728</v>
      </c>
      <c r="Z37" s="24" t="s">
        <v>60</v>
      </c>
      <c r="AA37" s="15">
        <v>28872.959999999999</v>
      </c>
      <c r="AB37" s="15">
        <v>41627.519999999997</v>
      </c>
      <c r="AC37" s="15">
        <v>45481.919999999984</v>
      </c>
      <c r="AD37" s="15">
        <v>49336.32</v>
      </c>
      <c r="AE37" s="15">
        <v>49336.32</v>
      </c>
    </row>
    <row r="38" spans="1:31" x14ac:dyDescent="0.25">
      <c r="A38" s="14" t="s">
        <v>61</v>
      </c>
      <c r="B38" s="15">
        <v>8663.94</v>
      </c>
      <c r="C38" s="15">
        <v>9310.36</v>
      </c>
      <c r="D38" s="15">
        <v>16527.099999999999</v>
      </c>
      <c r="E38" s="15">
        <v>22952.7</v>
      </c>
      <c r="F38" s="15">
        <v>24293.78</v>
      </c>
      <c r="I38" s="14" t="s">
        <v>61</v>
      </c>
      <c r="J38" s="15">
        <v>8663.94</v>
      </c>
      <c r="K38" s="15">
        <v>9310.36</v>
      </c>
      <c r="L38" s="15">
        <v>16527.099999999999</v>
      </c>
      <c r="M38" s="15">
        <v>22952.7</v>
      </c>
      <c r="N38" s="15">
        <v>24293.78</v>
      </c>
      <c r="R38" s="24" t="s">
        <v>61</v>
      </c>
      <c r="S38" s="15">
        <v>9734.7690000000002</v>
      </c>
      <c r="T38" s="15">
        <v>10461.0825</v>
      </c>
      <c r="U38" s="15">
        <v>18569.7765</v>
      </c>
      <c r="V38" s="15">
        <v>25789.549500000001</v>
      </c>
      <c r="W38" s="15">
        <v>27296.379000000001</v>
      </c>
      <c r="Z38" s="24" t="s">
        <v>61</v>
      </c>
      <c r="AA38" s="15">
        <v>9734.7690000000002</v>
      </c>
      <c r="AB38" s="15">
        <v>10461.0825</v>
      </c>
      <c r="AC38" s="15">
        <v>18569.7765</v>
      </c>
      <c r="AD38" s="15">
        <v>25789.549500000001</v>
      </c>
      <c r="AE38" s="15">
        <v>27296.379000000001</v>
      </c>
    </row>
    <row r="39" spans="1:31" x14ac:dyDescent="0.25">
      <c r="A39" s="16" t="s">
        <v>65</v>
      </c>
      <c r="B39" s="17">
        <v>8675.2728716965103</v>
      </c>
      <c r="C39" s="17">
        <v>8547.8119310725306</v>
      </c>
      <c r="D39" s="17">
        <v>5117.7365587273498</v>
      </c>
      <c r="E39" s="17">
        <v>0</v>
      </c>
      <c r="F39" s="17">
        <v>0</v>
      </c>
      <c r="I39" s="16" t="s">
        <v>65</v>
      </c>
      <c r="J39" s="17">
        <v>9519.9871574107965</v>
      </c>
      <c r="K39" s="17">
        <v>8985.8119310725306</v>
      </c>
      <c r="L39" s="17">
        <v>5336.7365587273498</v>
      </c>
      <c r="M39" s="17">
        <v>0</v>
      </c>
      <c r="N39" s="17">
        <v>0</v>
      </c>
      <c r="R39" s="27" t="s">
        <v>65</v>
      </c>
      <c r="S39" s="17">
        <v>8532.4556311032502</v>
      </c>
      <c r="T39" s="17">
        <v>6628.2840458724531</v>
      </c>
      <c r="U39" s="17">
        <v>6521.6477142610693</v>
      </c>
      <c r="V39" s="17">
        <v>0</v>
      </c>
      <c r="W39" s="17">
        <v>0</v>
      </c>
      <c r="Z39" s="27" t="s">
        <v>65</v>
      </c>
      <c r="AA39" s="17">
        <v>8970.4556311032502</v>
      </c>
      <c r="AB39" s="17">
        <v>7066.2840458724531</v>
      </c>
      <c r="AC39" s="17">
        <v>6740.6477142610693</v>
      </c>
      <c r="AD39" s="17">
        <v>0</v>
      </c>
      <c r="AE39" s="17">
        <v>0</v>
      </c>
    </row>
    <row r="40" spans="1:31" x14ac:dyDescent="0.25">
      <c r="A40" s="22" t="s">
        <v>63</v>
      </c>
      <c r="B40" s="17">
        <v>0</v>
      </c>
      <c r="C40" s="17">
        <v>0</v>
      </c>
      <c r="D40" s="17">
        <v>0</v>
      </c>
      <c r="E40" s="17">
        <v>0</v>
      </c>
      <c r="F40" s="17">
        <v>0</v>
      </c>
      <c r="I40" s="22" t="s">
        <v>63</v>
      </c>
      <c r="J40" s="17">
        <v>6611.762495396234</v>
      </c>
      <c r="K40" s="17">
        <v>9771.9826873751899</v>
      </c>
      <c r="L40" s="17">
        <v>8302.8750762457294</v>
      </c>
      <c r="M40" s="17">
        <v>6833.7674651162715</v>
      </c>
      <c r="N40" s="17">
        <v>6833.7674651162715</v>
      </c>
      <c r="R40" s="28" t="s">
        <v>63</v>
      </c>
      <c r="S40" s="15">
        <v>0</v>
      </c>
      <c r="T40" s="15">
        <v>0</v>
      </c>
      <c r="U40" s="15">
        <v>843.34246885859693</v>
      </c>
      <c r="V40" s="15">
        <v>1686.6849377171939</v>
      </c>
      <c r="W40" s="15">
        <v>1686.6849377171939</v>
      </c>
      <c r="Z40" s="28" t="s">
        <v>63</v>
      </c>
      <c r="AA40" s="15">
        <v>5347.6744186046517</v>
      </c>
      <c r="AB40" s="15">
        <v>10516.489588879973</v>
      </c>
      <c r="AC40" s="15">
        <v>10969.561073509751</v>
      </c>
      <c r="AD40" s="15">
        <v>11422.632558139536</v>
      </c>
      <c r="AE40" s="15">
        <v>11422.632558139536</v>
      </c>
    </row>
    <row r="41" spans="1:31" x14ac:dyDescent="0.25">
      <c r="A41" s="22" t="s">
        <v>62</v>
      </c>
      <c r="B41" s="17">
        <v>4104.5618709340852</v>
      </c>
      <c r="C41" s="17">
        <v>7869.3552370246807</v>
      </c>
      <c r="D41" s="17">
        <v>15343.747916571308</v>
      </c>
      <c r="E41" s="17">
        <v>22818.140596117933</v>
      </c>
      <c r="F41" s="17">
        <v>22818.140596117933</v>
      </c>
      <c r="I41" s="22" t="s">
        <v>62</v>
      </c>
      <c r="J41" s="17">
        <v>13390.161870934086</v>
      </c>
      <c r="K41" s="17">
        <v>13388.155237024681</v>
      </c>
      <c r="L41" s="17">
        <v>18117.11761851234</v>
      </c>
      <c r="M41" s="17">
        <v>22846.080000000002</v>
      </c>
      <c r="N41" s="17">
        <v>22846.080000000002</v>
      </c>
      <c r="R41" s="28" t="s">
        <v>62</v>
      </c>
      <c r="S41" s="15">
        <v>1611.8400000000001</v>
      </c>
      <c r="T41" s="15">
        <v>6133.4653911423347</v>
      </c>
      <c r="U41" s="15">
        <v>8241.6986819345984</v>
      </c>
      <c r="V41" s="15">
        <v>10349.931972726859</v>
      </c>
      <c r="W41" s="15">
        <v>10349.931972726859</v>
      </c>
      <c r="Z41" s="28" t="s">
        <v>62</v>
      </c>
      <c r="AA41" s="15">
        <v>9074.9505265414646</v>
      </c>
      <c r="AB41" s="15">
        <v>11652.265391142335</v>
      </c>
      <c r="AC41" s="15">
        <v>13699.178681934598</v>
      </c>
      <c r="AD41" s="15">
        <v>15746.091972726861</v>
      </c>
      <c r="AE41" s="15">
        <v>15746.091972726861</v>
      </c>
    </row>
    <row r="42" spans="1:31" x14ac:dyDescent="0.25">
      <c r="A42" s="22" t="s">
        <v>67</v>
      </c>
      <c r="B42" s="17">
        <v>160451.38096496766</v>
      </c>
      <c r="C42" s="17">
        <v>236649.57394538829</v>
      </c>
      <c r="D42" s="17">
        <v>277387.32741741516</v>
      </c>
      <c r="E42" s="17">
        <v>318125.080889442</v>
      </c>
      <c r="F42" s="17">
        <v>318125.080889442</v>
      </c>
      <c r="I42" s="22" t="s">
        <v>67</v>
      </c>
      <c r="J42" s="17">
        <v>431608.42096496758</v>
      </c>
      <c r="K42" s="17">
        <v>427477.41394538828</v>
      </c>
      <c r="L42" s="17">
        <v>400885.80741741508</v>
      </c>
      <c r="M42" s="17">
        <v>374294.20088944206</v>
      </c>
      <c r="N42" s="17">
        <v>374294.20088944206</v>
      </c>
      <c r="R42" s="28" t="s">
        <v>67</v>
      </c>
      <c r="S42" s="15">
        <v>217943.94933969912</v>
      </c>
      <c r="T42" s="15">
        <v>195776.6190665648</v>
      </c>
      <c r="U42" s="15">
        <v>283600.22353963391</v>
      </c>
      <c r="V42" s="15">
        <v>371423.82801270293</v>
      </c>
      <c r="W42" s="15">
        <v>371423.82801270293</v>
      </c>
      <c r="Z42" s="28" t="s">
        <v>67</v>
      </c>
      <c r="AA42" s="15">
        <v>426086.40000000002</v>
      </c>
      <c r="AB42" s="15">
        <v>386604.4590665648</v>
      </c>
      <c r="AC42" s="15">
        <v>379014.14353963372</v>
      </c>
      <c r="AD42" s="15">
        <v>371423.82801270293</v>
      </c>
      <c r="AE42" s="15">
        <v>371423.82801270293</v>
      </c>
    </row>
    <row r="45" spans="1:31" x14ac:dyDescent="0.25">
      <c r="A45" s="51" t="s">
        <v>141</v>
      </c>
    </row>
  </sheetData>
  <sheetProtection password="DEC9" sheet="1" objects="1" scenarios="1"/>
  <pageMargins left="0.25" right="0.25" top="0.75" bottom="0.75" header="0.3" footer="0.3"/>
  <pageSetup paperSize="9" scale="4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5"/>
  <sheetViews>
    <sheetView workbookViewId="0">
      <selection activeCell="K23" sqref="K23"/>
    </sheetView>
  </sheetViews>
  <sheetFormatPr defaultColWidth="9.140625" defaultRowHeight="15" x14ac:dyDescent="0.25"/>
  <cols>
    <col min="1" max="1" width="13.5703125" customWidth="1"/>
    <col min="2" max="2" width="17.140625" customWidth="1"/>
    <col min="9" max="9" width="18" customWidth="1"/>
  </cols>
  <sheetData>
    <row r="2" spans="2:14" ht="18.75" x14ac:dyDescent="0.3">
      <c r="B2" s="18" t="s">
        <v>79</v>
      </c>
      <c r="I2" s="18" t="s">
        <v>79</v>
      </c>
    </row>
    <row r="3" spans="2:14" ht="18.75" x14ac:dyDescent="0.3">
      <c r="B3" s="18" t="s">
        <v>80</v>
      </c>
      <c r="I3" s="18" t="s">
        <v>83</v>
      </c>
    </row>
    <row r="4" spans="2:14" ht="30.75" thickBot="1" x14ac:dyDescent="0.3">
      <c r="B4" s="19" t="s">
        <v>37</v>
      </c>
      <c r="C4" s="20"/>
      <c r="D4" s="20"/>
      <c r="E4" s="20"/>
      <c r="F4" s="20"/>
      <c r="G4" s="20"/>
      <c r="I4" s="19" t="s">
        <v>37</v>
      </c>
      <c r="J4" s="20"/>
      <c r="K4" s="20"/>
      <c r="L4" s="20"/>
      <c r="M4" s="20"/>
      <c r="N4" s="20"/>
    </row>
    <row r="5" spans="2:14" ht="16.5" thickTop="1" thickBot="1" x14ac:dyDescent="0.3">
      <c r="B5" s="10" t="s">
        <v>38</v>
      </c>
      <c r="C5" s="11">
        <v>2015</v>
      </c>
      <c r="D5" s="11">
        <v>2020</v>
      </c>
      <c r="E5" s="11">
        <v>2025</v>
      </c>
      <c r="F5" s="11">
        <v>2030</v>
      </c>
      <c r="G5" s="11">
        <v>2035</v>
      </c>
      <c r="I5" s="25" t="s">
        <v>38</v>
      </c>
      <c r="J5" s="26">
        <v>2015</v>
      </c>
      <c r="K5" s="26">
        <v>2020</v>
      </c>
      <c r="L5" s="26">
        <v>2025</v>
      </c>
      <c r="M5" s="26">
        <v>2030</v>
      </c>
      <c r="N5" s="26">
        <v>2035</v>
      </c>
    </row>
    <row r="6" spans="2:14" ht="15.75" thickTop="1" x14ac:dyDescent="0.25">
      <c r="B6" s="12" t="s">
        <v>39</v>
      </c>
      <c r="C6" s="13">
        <v>237.92941176470589</v>
      </c>
      <c r="D6" s="13">
        <v>237.92941176470589</v>
      </c>
      <c r="E6" s="13">
        <v>306.25882352941164</v>
      </c>
      <c r="F6" s="13">
        <v>374.58823529411762</v>
      </c>
      <c r="G6" s="13">
        <v>374.58823529411762</v>
      </c>
      <c r="I6" s="23" t="s">
        <v>39</v>
      </c>
      <c r="J6" s="13">
        <v>237.92941176470589</v>
      </c>
      <c r="K6" s="13">
        <v>237.92941176470589</v>
      </c>
      <c r="L6" s="13">
        <v>288.55359088113943</v>
      </c>
      <c r="M6" s="13">
        <v>282.17944700300052</v>
      </c>
      <c r="N6" s="13">
        <v>282.17944700300052</v>
      </c>
    </row>
    <row r="7" spans="2:14" x14ac:dyDescent="0.25">
      <c r="B7" s="14" t="s">
        <v>69</v>
      </c>
      <c r="C7" s="15">
        <v>0</v>
      </c>
      <c r="D7" s="15">
        <v>22</v>
      </c>
      <c r="E7" s="15">
        <v>30</v>
      </c>
      <c r="F7" s="15">
        <v>30</v>
      </c>
      <c r="G7" s="15">
        <v>30</v>
      </c>
      <c r="I7" s="24" t="s">
        <v>69</v>
      </c>
      <c r="J7" s="15">
        <v>0</v>
      </c>
      <c r="K7" s="15">
        <v>20</v>
      </c>
      <c r="L7" s="15">
        <v>20</v>
      </c>
      <c r="M7" s="15">
        <v>20</v>
      </c>
      <c r="N7" s="15">
        <v>20</v>
      </c>
    </row>
    <row r="8" spans="2:14" x14ac:dyDescent="0.25">
      <c r="B8" s="14" t="s">
        <v>40</v>
      </c>
      <c r="C8" s="15">
        <v>188.66805267124596</v>
      </c>
      <c r="D8" s="15">
        <v>307.49768650815855</v>
      </c>
      <c r="E8" s="15">
        <v>431.81722325806896</v>
      </c>
      <c r="F8" s="15">
        <v>540.10112701186415</v>
      </c>
      <c r="G8" s="15">
        <v>540.10112701186415</v>
      </c>
      <c r="I8" s="24" t="s">
        <v>40</v>
      </c>
      <c r="J8" s="15">
        <v>255.27208705768462</v>
      </c>
      <c r="K8" s="15">
        <v>255.2035688610998</v>
      </c>
      <c r="L8" s="15">
        <v>331.50616958269006</v>
      </c>
      <c r="M8" s="15">
        <v>376.96476762744413</v>
      </c>
      <c r="N8" s="15">
        <v>376.96476762744413</v>
      </c>
    </row>
    <row r="9" spans="2:14" x14ac:dyDescent="0.25">
      <c r="B9" s="14" t="s">
        <v>139</v>
      </c>
      <c r="C9" s="15">
        <v>0</v>
      </c>
      <c r="D9" s="15">
        <v>0</v>
      </c>
      <c r="E9" s="15">
        <v>0</v>
      </c>
      <c r="F9" s="15">
        <v>0</v>
      </c>
      <c r="G9" s="15">
        <v>0</v>
      </c>
      <c r="I9" s="24" t="s">
        <v>139</v>
      </c>
      <c r="J9" s="15">
        <v>0</v>
      </c>
      <c r="K9" s="15">
        <v>0</v>
      </c>
      <c r="L9" s="15">
        <v>0</v>
      </c>
      <c r="M9" s="15">
        <v>0</v>
      </c>
      <c r="N9" s="15">
        <v>0</v>
      </c>
    </row>
    <row r="10" spans="2:14" x14ac:dyDescent="0.25">
      <c r="B10" s="14" t="s">
        <v>66</v>
      </c>
      <c r="C10" s="15">
        <v>19.474285714285713</v>
      </c>
      <c r="D10" s="15">
        <v>56.16</v>
      </c>
      <c r="E10" s="15">
        <v>56.16</v>
      </c>
      <c r="F10" s="15">
        <v>56.16</v>
      </c>
      <c r="G10" s="15">
        <v>56.16</v>
      </c>
      <c r="I10" s="24" t="s">
        <v>66</v>
      </c>
      <c r="J10" s="15">
        <v>4.8</v>
      </c>
      <c r="K10" s="15">
        <v>4.8</v>
      </c>
      <c r="L10" s="15">
        <v>21.12</v>
      </c>
      <c r="M10" s="15">
        <v>37.44</v>
      </c>
      <c r="N10" s="15">
        <v>37.44</v>
      </c>
    </row>
    <row r="11" spans="2:14" x14ac:dyDescent="0.25">
      <c r="B11" s="14" t="s">
        <v>70</v>
      </c>
      <c r="C11" s="15">
        <v>0</v>
      </c>
      <c r="D11" s="15">
        <v>0</v>
      </c>
      <c r="E11" s="15">
        <v>17.81095890410959</v>
      </c>
      <c r="F11" s="15">
        <v>22.041095890410958</v>
      </c>
      <c r="G11" s="15">
        <v>27.276712328767122</v>
      </c>
      <c r="I11" s="24" t="s">
        <v>70</v>
      </c>
      <c r="J11" s="15">
        <v>0</v>
      </c>
      <c r="K11" s="15">
        <v>0</v>
      </c>
      <c r="L11" s="15">
        <v>17.81095890410959</v>
      </c>
      <c r="M11" s="15">
        <v>22.041095890410958</v>
      </c>
      <c r="N11" s="15">
        <v>27.276712328767122</v>
      </c>
    </row>
    <row r="12" spans="2:14" x14ac:dyDescent="0.25">
      <c r="B12" s="14" t="s">
        <v>43</v>
      </c>
      <c r="C12" s="15">
        <v>64</v>
      </c>
      <c r="D12" s="15">
        <v>73.714285714285708</v>
      </c>
      <c r="E12" s="15">
        <v>79.285714285714292</v>
      </c>
      <c r="F12" s="15">
        <v>84.857142857142861</v>
      </c>
      <c r="G12" s="15">
        <v>84.857142857142861</v>
      </c>
      <c r="I12" s="24" t="s">
        <v>43</v>
      </c>
      <c r="J12" s="15">
        <v>64</v>
      </c>
      <c r="K12" s="15">
        <v>73.714285714285708</v>
      </c>
      <c r="L12" s="15">
        <v>79.285714285714292</v>
      </c>
      <c r="M12" s="15">
        <v>84.857142857142861</v>
      </c>
      <c r="N12" s="15">
        <v>84.857142857142861</v>
      </c>
    </row>
    <row r="13" spans="2:14" x14ac:dyDescent="0.25">
      <c r="B13" s="14" t="s">
        <v>49</v>
      </c>
      <c r="C13" s="15">
        <v>1194.1790476190477</v>
      </c>
      <c r="D13" s="15">
        <v>1190.8266666666666</v>
      </c>
      <c r="E13" s="15">
        <v>1475.6266666666668</v>
      </c>
      <c r="F13" s="15">
        <v>1760.426666666667</v>
      </c>
      <c r="G13" s="15">
        <v>1760.426666666667</v>
      </c>
      <c r="I13" s="24" t="s">
        <v>49</v>
      </c>
      <c r="J13" s="15">
        <v>1244.5866666666664</v>
      </c>
      <c r="K13" s="15">
        <v>1190.8266666666664</v>
      </c>
      <c r="L13" s="15">
        <v>990.50666666666666</v>
      </c>
      <c r="M13" s="15">
        <v>790.1866666666665</v>
      </c>
      <c r="N13" s="15">
        <v>790.1866666666665</v>
      </c>
    </row>
    <row r="14" spans="2:14" x14ac:dyDescent="0.25">
      <c r="B14" s="21" t="s">
        <v>71</v>
      </c>
      <c r="C14" s="46">
        <f>C13*0.58</f>
        <v>692.62384761904764</v>
      </c>
      <c r="D14" s="46">
        <f t="shared" ref="D14:G14" si="0">D13*0.58</f>
        <v>690.6794666666666</v>
      </c>
      <c r="E14" s="46">
        <f t="shared" si="0"/>
        <v>855.86346666666668</v>
      </c>
      <c r="F14" s="46">
        <f t="shared" si="0"/>
        <v>1021.0474666666668</v>
      </c>
      <c r="G14" s="46">
        <f t="shared" si="0"/>
        <v>1021.0474666666668</v>
      </c>
      <c r="I14" s="21" t="s">
        <v>71</v>
      </c>
      <c r="J14" s="46">
        <f>J13*0.58</f>
        <v>721.86026666666646</v>
      </c>
      <c r="K14" s="46">
        <f t="shared" ref="K14" si="1">K13*0.58</f>
        <v>690.67946666666649</v>
      </c>
      <c r="L14" s="46">
        <f t="shared" ref="L14" si="2">L13*0.58</f>
        <v>574.49386666666658</v>
      </c>
      <c r="M14" s="46">
        <f t="shared" ref="M14" si="3">M13*0.58</f>
        <v>458.30826666666655</v>
      </c>
      <c r="N14" s="46">
        <f t="shared" ref="N14" si="4">N13*0.58</f>
        <v>458.30826666666655</v>
      </c>
    </row>
    <row r="15" spans="2:14" x14ac:dyDescent="0.25">
      <c r="B15" s="21" t="s">
        <v>72</v>
      </c>
      <c r="C15" s="46">
        <f>C13-C14</f>
        <v>501.55520000000001</v>
      </c>
      <c r="D15" s="46">
        <f t="shared" ref="D15:G15" si="5">D13-D14</f>
        <v>500.1472</v>
      </c>
      <c r="E15" s="46">
        <f t="shared" si="5"/>
        <v>619.7632000000001</v>
      </c>
      <c r="F15" s="46">
        <f t="shared" si="5"/>
        <v>739.3792000000002</v>
      </c>
      <c r="G15" s="46">
        <f t="shared" si="5"/>
        <v>739.3792000000002</v>
      </c>
      <c r="I15" s="21" t="s">
        <v>72</v>
      </c>
      <c r="J15" s="46">
        <f>J13-J14</f>
        <v>522.7263999999999</v>
      </c>
      <c r="K15" s="46">
        <f t="shared" ref="K15" si="6">K13-K14</f>
        <v>500.14719999999988</v>
      </c>
      <c r="L15" s="46">
        <f t="shared" ref="L15" si="7">L13-L14</f>
        <v>416.01280000000008</v>
      </c>
      <c r="M15" s="46">
        <f t="shared" ref="M15" si="8">M13-M14</f>
        <v>331.87839999999994</v>
      </c>
      <c r="N15" s="46">
        <f t="shared" ref="N15" si="9">N13-N14</f>
        <v>331.87839999999994</v>
      </c>
    </row>
    <row r="16" spans="2:14" x14ac:dyDescent="0.25">
      <c r="B16" s="14" t="s">
        <v>44</v>
      </c>
      <c r="C16" s="15">
        <v>0</v>
      </c>
      <c r="D16" s="15">
        <v>0</v>
      </c>
      <c r="E16" s="15">
        <v>0</v>
      </c>
      <c r="F16" s="15">
        <v>0</v>
      </c>
      <c r="G16" s="15">
        <v>0</v>
      </c>
      <c r="I16" s="24" t="s">
        <v>44</v>
      </c>
      <c r="J16" s="15">
        <v>0</v>
      </c>
      <c r="K16" s="15">
        <v>0</v>
      </c>
      <c r="L16" s="15">
        <v>0</v>
      </c>
      <c r="M16" s="15">
        <v>0</v>
      </c>
      <c r="N16" s="15">
        <v>0</v>
      </c>
    </row>
    <row r="17" spans="2:14" x14ac:dyDescent="0.25">
      <c r="B17" s="14" t="s">
        <v>45</v>
      </c>
      <c r="C17" s="15">
        <v>19.918367346938776</v>
      </c>
      <c r="D17" s="15">
        <v>21.142857142857142</v>
      </c>
      <c r="E17" s="15">
        <v>31.142857142857142</v>
      </c>
      <c r="F17" s="15">
        <v>41.142857142857146</v>
      </c>
      <c r="G17" s="15">
        <v>41.142857142857146</v>
      </c>
      <c r="I17" s="24" t="s">
        <v>45</v>
      </c>
      <c r="J17" s="15">
        <v>24.571428571428573</v>
      </c>
      <c r="K17" s="15">
        <v>21.142857142857142</v>
      </c>
      <c r="L17" s="15">
        <v>22.285714285714285</v>
      </c>
      <c r="M17" s="15">
        <v>23.428571428571427</v>
      </c>
      <c r="N17" s="15">
        <v>23.428571428571427</v>
      </c>
    </row>
    <row r="18" spans="2:14" x14ac:dyDescent="0.25">
      <c r="B18" s="14" t="s">
        <v>64</v>
      </c>
      <c r="C18" s="15">
        <v>901.7522535172252</v>
      </c>
      <c r="D18" s="15">
        <v>1135.7280000000001</v>
      </c>
      <c r="E18" s="15">
        <v>1167.2760000000003</v>
      </c>
      <c r="F18" s="15">
        <v>1198.8239999999998</v>
      </c>
      <c r="G18" s="15">
        <v>1198.8239999999998</v>
      </c>
      <c r="I18" s="24" t="s">
        <v>64</v>
      </c>
      <c r="J18" s="15">
        <v>713.55793063461147</v>
      </c>
      <c r="K18" s="15">
        <v>843.16891924792083</v>
      </c>
      <c r="L18" s="15">
        <v>956.52562290873982</v>
      </c>
      <c r="M18" s="15">
        <v>1069.8823265695592</v>
      </c>
      <c r="N18" s="15">
        <v>1069.8823265695592</v>
      </c>
    </row>
    <row r="19" spans="2:14" x14ac:dyDescent="0.25">
      <c r="B19" s="14" t="s">
        <v>46</v>
      </c>
      <c r="C19" s="15">
        <v>99.073891625615786</v>
      </c>
      <c r="D19" s="15">
        <v>90.206896551724142</v>
      </c>
      <c r="E19" s="15">
        <v>80.275862068965523</v>
      </c>
      <c r="F19" s="15">
        <v>70.34482758620689</v>
      </c>
      <c r="G19" s="15">
        <v>70.34482758620689</v>
      </c>
      <c r="I19" s="24" t="s">
        <v>46</v>
      </c>
      <c r="J19" s="15">
        <v>80.275862068965523</v>
      </c>
      <c r="K19" s="15">
        <v>81.931034482758619</v>
      </c>
      <c r="L19" s="15">
        <v>45.103448275862071</v>
      </c>
      <c r="M19" s="15">
        <v>8.2758620689655178</v>
      </c>
      <c r="N19" s="15">
        <v>8.2758620689655178</v>
      </c>
    </row>
    <row r="20" spans="2:14" x14ac:dyDescent="0.25">
      <c r="B20" s="14" t="s">
        <v>47</v>
      </c>
      <c r="C20" s="15">
        <v>435.4285714285715</v>
      </c>
      <c r="D20" s="15">
        <v>360</v>
      </c>
      <c r="E20" s="15">
        <v>479.52</v>
      </c>
      <c r="F20" s="15">
        <v>599.04</v>
      </c>
      <c r="G20" s="15">
        <v>599.04</v>
      </c>
      <c r="I20" s="24" t="s">
        <v>47</v>
      </c>
      <c r="J20" s="15">
        <v>278.39999999999998</v>
      </c>
      <c r="K20" s="15">
        <v>360</v>
      </c>
      <c r="L20" s="15">
        <v>359.04</v>
      </c>
      <c r="M20" s="15">
        <v>358.08</v>
      </c>
      <c r="N20" s="15">
        <v>358.08</v>
      </c>
    </row>
    <row r="21" spans="2:14" x14ac:dyDescent="0.25">
      <c r="B21" s="21" t="s">
        <v>73</v>
      </c>
      <c r="C21" s="46">
        <f>C20*0.71</f>
        <v>309.15428571428578</v>
      </c>
      <c r="D21" s="46">
        <f>D20*0.77</f>
        <v>277.2</v>
      </c>
      <c r="E21" s="46">
        <f>E20*0.75</f>
        <v>359.64</v>
      </c>
      <c r="F21" s="46">
        <f t="shared" ref="F21:G21" si="10">F20*0.75</f>
        <v>449.28</v>
      </c>
      <c r="G21" s="46">
        <f t="shared" si="10"/>
        <v>449.28</v>
      </c>
      <c r="I21" s="21" t="s">
        <v>73</v>
      </c>
      <c r="J21" s="46">
        <f>J20*0.71</f>
        <v>197.66399999999999</v>
      </c>
      <c r="K21" s="46">
        <f>K20*0.77</f>
        <v>277.2</v>
      </c>
      <c r="L21" s="46">
        <f>L20*0.75</f>
        <v>269.28000000000003</v>
      </c>
      <c r="M21" s="46">
        <f t="shared" ref="M21" si="11">M20*0.75</f>
        <v>268.56</v>
      </c>
      <c r="N21" s="46">
        <f t="shared" ref="N21" si="12">N20*0.75</f>
        <v>268.56</v>
      </c>
    </row>
    <row r="22" spans="2:14" x14ac:dyDescent="0.25">
      <c r="B22" s="21" t="s">
        <v>74</v>
      </c>
      <c r="C22" s="46">
        <f>C20-C21-C23</f>
        <v>126.27428571428572</v>
      </c>
      <c r="D22" s="46">
        <f t="shared" ref="D22:G22" si="13">D20-D21-D23</f>
        <v>82.800000000000011</v>
      </c>
      <c r="E22" s="46">
        <f t="shared" si="13"/>
        <v>119.88</v>
      </c>
      <c r="F22" s="46">
        <f t="shared" si="13"/>
        <v>149.76</v>
      </c>
      <c r="G22" s="46">
        <f t="shared" si="13"/>
        <v>149.76</v>
      </c>
      <c r="I22" s="21" t="s">
        <v>74</v>
      </c>
      <c r="J22" s="46">
        <f>J20-J21-J23</f>
        <v>80.73599999999999</v>
      </c>
      <c r="K22" s="46">
        <f t="shared" ref="K22" si="14">K20-K21-K23</f>
        <v>82.800000000000011</v>
      </c>
      <c r="L22" s="46">
        <f t="shared" ref="L22" si="15">L20-L21-L23</f>
        <v>89.759999999999991</v>
      </c>
      <c r="M22" s="46">
        <f t="shared" ref="M22" si="16">M20-M21-M23</f>
        <v>89.519999999999982</v>
      </c>
      <c r="N22" s="46">
        <f t="shared" ref="N22" si="17">N20-N21-N23</f>
        <v>89.519999999999982</v>
      </c>
    </row>
    <row r="23" spans="2:14" x14ac:dyDescent="0.25">
      <c r="B23" s="21" t="s">
        <v>75</v>
      </c>
      <c r="C23" s="46">
        <f>C20*0</f>
        <v>0</v>
      </c>
      <c r="D23" s="46">
        <f t="shared" ref="D23:G23" si="18">D20*0</f>
        <v>0</v>
      </c>
      <c r="E23" s="46">
        <f t="shared" si="18"/>
        <v>0</v>
      </c>
      <c r="F23" s="46">
        <f t="shared" si="18"/>
        <v>0</v>
      </c>
      <c r="G23" s="46">
        <f t="shared" si="18"/>
        <v>0</v>
      </c>
      <c r="I23" s="21" t="s">
        <v>75</v>
      </c>
      <c r="J23" s="46">
        <f>J20*0</f>
        <v>0</v>
      </c>
      <c r="K23" s="46">
        <f t="shared" ref="K23:N23" si="19">K20*0</f>
        <v>0</v>
      </c>
      <c r="L23" s="46">
        <f t="shared" si="19"/>
        <v>0</v>
      </c>
      <c r="M23" s="46">
        <f t="shared" si="19"/>
        <v>0</v>
      </c>
      <c r="N23" s="46">
        <f t="shared" si="19"/>
        <v>0</v>
      </c>
    </row>
    <row r="24" spans="2:14" x14ac:dyDescent="0.25">
      <c r="B24" s="14" t="s">
        <v>50</v>
      </c>
      <c r="C24" s="15">
        <v>213.46874002087296</v>
      </c>
      <c r="D24" s="15">
        <v>230.45966024130479</v>
      </c>
      <c r="E24" s="15">
        <v>272.8957539443818</v>
      </c>
      <c r="F24" s="15">
        <v>298.53307948507796</v>
      </c>
      <c r="G24" s="15">
        <v>298.53307948507796</v>
      </c>
      <c r="I24" s="24" t="s">
        <v>50</v>
      </c>
      <c r="J24" s="15">
        <v>194.14804872945271</v>
      </c>
      <c r="K24" s="15">
        <v>180.77480894326698</v>
      </c>
      <c r="L24" s="15">
        <v>207.5031545630315</v>
      </c>
      <c r="M24" s="15">
        <v>231.29888038096252</v>
      </c>
      <c r="N24" s="15">
        <v>231.29888038096252</v>
      </c>
    </row>
    <row r="25" spans="2:14" x14ac:dyDescent="0.25">
      <c r="B25" s="14" t="s">
        <v>42</v>
      </c>
      <c r="C25" s="15">
        <v>30.545454545454547</v>
      </c>
      <c r="D25" s="15">
        <v>52.363636363636367</v>
      </c>
      <c r="E25" s="15">
        <v>63.272727272727273</v>
      </c>
      <c r="F25" s="15">
        <v>74.181818181818187</v>
      </c>
      <c r="G25" s="15">
        <v>74.181818181818187</v>
      </c>
      <c r="I25" s="24" t="s">
        <v>42</v>
      </c>
      <c r="J25" s="15">
        <v>30.545454545454547</v>
      </c>
      <c r="K25" s="15">
        <v>61.090909090909093</v>
      </c>
      <c r="L25" s="15">
        <v>67.63636363636364</v>
      </c>
      <c r="M25" s="15">
        <v>74.181818181818187</v>
      </c>
      <c r="N25" s="15">
        <v>74.181818181818187</v>
      </c>
    </row>
    <row r="26" spans="2:14" x14ac:dyDescent="0.25">
      <c r="B26" s="14" t="s">
        <v>51</v>
      </c>
      <c r="C26" s="15">
        <v>95.369740319204581</v>
      </c>
      <c r="D26" s="15">
        <v>148.38461538461539</v>
      </c>
      <c r="E26" s="15">
        <v>133.73076923076923</v>
      </c>
      <c r="F26" s="15">
        <v>119.07692307692308</v>
      </c>
      <c r="G26" s="15">
        <v>119.07692307692308</v>
      </c>
      <c r="I26" s="24" t="s">
        <v>51</v>
      </c>
      <c r="J26" s="15">
        <v>80.391146440617646</v>
      </c>
      <c r="K26" s="15">
        <v>102.58648023757374</v>
      </c>
      <c r="L26" s="15">
        <v>105.72911141768483</v>
      </c>
      <c r="M26" s="15">
        <v>108.36813009791621</v>
      </c>
      <c r="N26" s="15">
        <v>108.36813009791621</v>
      </c>
    </row>
    <row r="27" spans="2:14" x14ac:dyDescent="0.25">
      <c r="B27" s="14" t="s">
        <v>52</v>
      </c>
      <c r="C27" s="15">
        <v>148.34887572272254</v>
      </c>
      <c r="D27" s="15">
        <v>174.44526763259279</v>
      </c>
      <c r="E27" s="15">
        <v>196.91822280856405</v>
      </c>
      <c r="F27" s="15">
        <v>208.12506213466838</v>
      </c>
      <c r="G27" s="15">
        <v>208.12506213466838</v>
      </c>
      <c r="I27" s="24" t="s">
        <v>52</v>
      </c>
      <c r="J27" s="15">
        <v>160.23867203028121</v>
      </c>
      <c r="K27" s="15">
        <v>168.3475812343367</v>
      </c>
      <c r="L27" s="15">
        <v>173.70948229482337</v>
      </c>
      <c r="M27" s="15">
        <v>179.07586023047315</v>
      </c>
      <c r="N27" s="15">
        <v>179.07586023047315</v>
      </c>
    </row>
    <row r="28" spans="2:14" x14ac:dyDescent="0.25">
      <c r="B28" s="14" t="s">
        <v>53</v>
      </c>
      <c r="C28" s="15">
        <v>1151.5553593612074</v>
      </c>
      <c r="D28" s="15">
        <v>1343.0249999999999</v>
      </c>
      <c r="E28" s="15">
        <v>1452.2117747018806</v>
      </c>
      <c r="F28" s="15">
        <v>1489.4486321379784</v>
      </c>
      <c r="G28" s="15">
        <v>1534.1328610612936</v>
      </c>
      <c r="I28" s="24" t="s">
        <v>53</v>
      </c>
      <c r="J28" s="15">
        <v>1151.5553593612074</v>
      </c>
      <c r="K28" s="15">
        <v>1343.0249999999999</v>
      </c>
      <c r="L28" s="15">
        <v>1452.2117747018806</v>
      </c>
      <c r="M28" s="15">
        <v>1489.4486321379784</v>
      </c>
      <c r="N28" s="15">
        <v>1534.1328610612936</v>
      </c>
    </row>
    <row r="29" spans="2:14" x14ac:dyDescent="0.25">
      <c r="B29" s="14" t="s">
        <v>55</v>
      </c>
      <c r="C29" s="15">
        <v>14.324669170386958</v>
      </c>
      <c r="D29" s="15">
        <v>23.76</v>
      </c>
      <c r="E29" s="15">
        <v>33.264000000000003</v>
      </c>
      <c r="F29" s="15">
        <v>42.767999999999994</v>
      </c>
      <c r="G29" s="15">
        <v>42.767999999999994</v>
      </c>
      <c r="I29" s="24" t="s">
        <v>55</v>
      </c>
      <c r="J29" s="15">
        <v>23.760000000000005</v>
      </c>
      <c r="K29" s="15">
        <v>23.760000000000005</v>
      </c>
      <c r="L29" s="15">
        <v>23.760000000000005</v>
      </c>
      <c r="M29" s="15">
        <v>23.760000000000005</v>
      </c>
      <c r="N29" s="15">
        <v>23.760000000000005</v>
      </c>
    </row>
    <row r="30" spans="2:14" x14ac:dyDescent="0.25">
      <c r="B30" s="14" t="s">
        <v>56</v>
      </c>
      <c r="C30" s="15">
        <v>15.089886884570415</v>
      </c>
      <c r="D30" s="15">
        <v>12.171420521298902</v>
      </c>
      <c r="E30" s="15">
        <v>19.285710260649449</v>
      </c>
      <c r="F30" s="15">
        <v>26.4</v>
      </c>
      <c r="G30" s="15">
        <v>26.4</v>
      </c>
      <c r="I30" s="24" t="s">
        <v>56</v>
      </c>
      <c r="J30" s="15">
        <v>15.177551558189116</v>
      </c>
      <c r="K30" s="15">
        <v>17.072435570542435</v>
      </c>
      <c r="L30" s="15">
        <v>16.40922481898064</v>
      </c>
      <c r="M30" s="15">
        <v>15.746014067418837</v>
      </c>
      <c r="N30" s="15">
        <v>15.746014067418837</v>
      </c>
    </row>
    <row r="31" spans="2:14" x14ac:dyDescent="0.25">
      <c r="B31" s="14" t="s">
        <v>54</v>
      </c>
      <c r="C31" s="15">
        <v>28.850369107417933</v>
      </c>
      <c r="D31" s="15">
        <v>49.44</v>
      </c>
      <c r="E31" s="15">
        <v>49.44</v>
      </c>
      <c r="F31" s="15">
        <v>49.44</v>
      </c>
      <c r="G31" s="15">
        <v>49.44</v>
      </c>
      <c r="I31" s="24" t="s">
        <v>54</v>
      </c>
      <c r="J31" s="15">
        <v>45.324578649237488</v>
      </c>
      <c r="K31" s="15">
        <v>49.44</v>
      </c>
      <c r="L31" s="15">
        <v>49.44</v>
      </c>
      <c r="M31" s="15">
        <v>49.44</v>
      </c>
      <c r="N31" s="15">
        <v>49.44</v>
      </c>
    </row>
    <row r="32" spans="2:14" x14ac:dyDescent="0.25">
      <c r="B32" s="14" t="s">
        <v>48</v>
      </c>
      <c r="C32" s="15">
        <v>19.160547945205479</v>
      </c>
      <c r="D32" s="15">
        <v>14.344931506849314</v>
      </c>
      <c r="E32" s="15">
        <v>14.905479452054795</v>
      </c>
      <c r="F32" s="15">
        <v>14.905479452054795</v>
      </c>
      <c r="G32" s="15">
        <v>14.905479452054795</v>
      </c>
      <c r="I32" s="24" t="s">
        <v>48</v>
      </c>
      <c r="J32" s="15">
        <v>19.160547945205479</v>
      </c>
      <c r="K32" s="15">
        <v>14.344931506849314</v>
      </c>
      <c r="L32" s="15">
        <v>14.905479452054795</v>
      </c>
      <c r="M32" s="15">
        <v>14.905479452054795</v>
      </c>
      <c r="N32" s="15">
        <v>14.905479452054795</v>
      </c>
    </row>
    <row r="33" spans="1:14" x14ac:dyDescent="0.25">
      <c r="B33" s="14" t="s">
        <v>76</v>
      </c>
      <c r="C33" s="15">
        <v>0</v>
      </c>
      <c r="D33" s="15">
        <v>0</v>
      </c>
      <c r="E33" s="15">
        <v>15.63</v>
      </c>
      <c r="F33" s="15">
        <v>15.63</v>
      </c>
      <c r="G33" s="15">
        <v>15.63</v>
      </c>
      <c r="I33" s="24" t="s">
        <v>76</v>
      </c>
      <c r="J33" s="15">
        <v>0</v>
      </c>
      <c r="K33" s="15">
        <v>0</v>
      </c>
      <c r="L33" s="15">
        <v>15.63</v>
      </c>
      <c r="M33" s="15">
        <v>15.63</v>
      </c>
      <c r="N33" s="15">
        <v>15.63</v>
      </c>
    </row>
    <row r="34" spans="1:14" x14ac:dyDescent="0.25">
      <c r="B34" s="14" t="s">
        <v>57</v>
      </c>
      <c r="C34" s="15">
        <v>600.95433791139885</v>
      </c>
      <c r="D34" s="15">
        <v>689.95319162261933</v>
      </c>
      <c r="E34" s="15">
        <v>853.25150692601653</v>
      </c>
      <c r="F34" s="15">
        <v>1029.6493927898462</v>
      </c>
      <c r="G34" s="15">
        <v>1029.6493927898462</v>
      </c>
      <c r="I34" s="24" t="s">
        <v>57</v>
      </c>
      <c r="J34" s="15">
        <v>586.6143668274724</v>
      </c>
      <c r="K34" s="15">
        <v>678.71087395520624</v>
      </c>
      <c r="L34" s="15">
        <v>711.76628649077384</v>
      </c>
      <c r="M34" s="15">
        <v>743.16416074320546</v>
      </c>
      <c r="N34" s="15">
        <v>743.16416074320546</v>
      </c>
    </row>
    <row r="35" spans="1:14" x14ac:dyDescent="0.25">
      <c r="B35" s="14" t="s">
        <v>58</v>
      </c>
      <c r="C35" s="15">
        <v>55.2</v>
      </c>
      <c r="D35" s="15">
        <v>105.6</v>
      </c>
      <c r="E35" s="15">
        <v>223.92</v>
      </c>
      <c r="F35" s="15">
        <v>342.24</v>
      </c>
      <c r="G35" s="15">
        <v>342.24</v>
      </c>
      <c r="I35" s="24" t="s">
        <v>58</v>
      </c>
      <c r="J35" s="15">
        <v>52.32</v>
      </c>
      <c r="K35" s="15">
        <v>114.72</v>
      </c>
      <c r="L35" s="15">
        <v>104.16</v>
      </c>
      <c r="M35" s="15">
        <v>93.6</v>
      </c>
      <c r="N35" s="15">
        <v>93.6</v>
      </c>
    </row>
    <row r="36" spans="1:14" x14ac:dyDescent="0.25">
      <c r="B36" s="14" t="s">
        <v>59</v>
      </c>
      <c r="C36" s="15">
        <v>199.9595980699043</v>
      </c>
      <c r="D36" s="15">
        <v>232.11680691275103</v>
      </c>
      <c r="E36" s="15">
        <v>228.28512658810641</v>
      </c>
      <c r="F36" s="15">
        <v>221.28</v>
      </c>
      <c r="G36" s="15">
        <v>221.28</v>
      </c>
      <c r="I36" s="24" t="s">
        <v>59</v>
      </c>
      <c r="J36" s="15">
        <v>183.84</v>
      </c>
      <c r="K36" s="15">
        <v>236.7285716186334</v>
      </c>
      <c r="L36" s="15">
        <v>230.38888329651439</v>
      </c>
      <c r="M36" s="15">
        <v>221.28</v>
      </c>
      <c r="N36" s="15">
        <v>221.28</v>
      </c>
    </row>
    <row r="37" spans="1:14" x14ac:dyDescent="0.25">
      <c r="B37" s="14" t="s">
        <v>60</v>
      </c>
      <c r="C37" s="15">
        <v>101.76</v>
      </c>
      <c r="D37" s="15">
        <v>142.56</v>
      </c>
      <c r="E37" s="15">
        <v>190.08</v>
      </c>
      <c r="F37" s="15">
        <v>237.6</v>
      </c>
      <c r="G37" s="15">
        <v>237.6</v>
      </c>
      <c r="I37" s="24" t="s">
        <v>60</v>
      </c>
      <c r="J37" s="15">
        <v>98.88</v>
      </c>
      <c r="K37" s="15">
        <v>142.56</v>
      </c>
      <c r="L37" s="15">
        <v>155.76</v>
      </c>
      <c r="M37" s="15">
        <v>168.96</v>
      </c>
      <c r="N37" s="15">
        <v>168.96</v>
      </c>
    </row>
    <row r="38" spans="1:14" x14ac:dyDescent="0.25">
      <c r="B38" s="14" t="s">
        <v>61</v>
      </c>
      <c r="C38" s="15">
        <v>69.010125553319909</v>
      </c>
      <c r="D38" s="15">
        <v>74.158987927565391</v>
      </c>
      <c r="E38" s="15">
        <v>131.64180965794768</v>
      </c>
      <c r="F38" s="15">
        <v>182.82303863179072</v>
      </c>
      <c r="G38" s="15">
        <v>193.50500684104625</v>
      </c>
      <c r="I38" s="24" t="s">
        <v>61</v>
      </c>
      <c r="J38" s="15">
        <v>75.011006036217296</v>
      </c>
      <c r="K38" s="15">
        <v>80.607595573440634</v>
      </c>
      <c r="L38" s="15">
        <v>143.08892354124745</v>
      </c>
      <c r="M38" s="15">
        <v>198.72069416498991</v>
      </c>
      <c r="N38" s="15">
        <v>210.33152917505026</v>
      </c>
    </row>
    <row r="39" spans="1:14" x14ac:dyDescent="0.25">
      <c r="B39" s="16" t="s">
        <v>65</v>
      </c>
      <c r="C39" s="17">
        <v>51.428571428571431</v>
      </c>
      <c r="D39" s="17">
        <v>42</v>
      </c>
      <c r="E39" s="17">
        <v>21.000000000000004</v>
      </c>
      <c r="F39" s="17">
        <v>0</v>
      </c>
      <c r="G39" s="17">
        <v>0</v>
      </c>
      <c r="I39" s="27" t="s">
        <v>65</v>
      </c>
      <c r="J39" s="17">
        <v>54</v>
      </c>
      <c r="K39" s="17">
        <v>42</v>
      </c>
      <c r="L39" s="17">
        <v>21.000000000000004</v>
      </c>
      <c r="M39" s="17">
        <v>0</v>
      </c>
      <c r="N39" s="17">
        <v>0</v>
      </c>
    </row>
    <row r="40" spans="1:14" x14ac:dyDescent="0.25">
      <c r="B40" s="22" t="s">
        <v>63</v>
      </c>
      <c r="C40" s="17">
        <v>27.142022576472449</v>
      </c>
      <c r="D40" s="17">
        <v>41.424569083447331</v>
      </c>
      <c r="E40" s="17">
        <v>40.406610123119009</v>
      </c>
      <c r="F40" s="17">
        <v>39.388651162790701</v>
      </c>
      <c r="G40" s="17">
        <v>39.388651162790701</v>
      </c>
      <c r="I40" s="28" t="s">
        <v>63</v>
      </c>
      <c r="J40" s="17">
        <v>17.647058823529413</v>
      </c>
      <c r="K40" s="17">
        <v>37.694117647058825</v>
      </c>
      <c r="L40" s="17">
        <v>37.694117647058825</v>
      </c>
      <c r="M40" s="17">
        <v>37.694117647058825</v>
      </c>
      <c r="N40" s="17">
        <v>37.694117647058825</v>
      </c>
    </row>
    <row r="41" spans="1:14" x14ac:dyDescent="0.25">
      <c r="B41" s="22" t="s">
        <v>62</v>
      </c>
      <c r="C41" s="17">
        <v>59.465800543678185</v>
      </c>
      <c r="D41" s="17">
        <v>48</v>
      </c>
      <c r="E41" s="17">
        <v>63.12</v>
      </c>
      <c r="F41" s="17">
        <v>78.239999999999995</v>
      </c>
      <c r="G41" s="17">
        <v>78.239999999999995</v>
      </c>
      <c r="I41" s="28" t="s">
        <v>62</v>
      </c>
      <c r="J41" s="17">
        <v>44.16</v>
      </c>
      <c r="K41" s="17">
        <v>48</v>
      </c>
      <c r="L41" s="17">
        <v>63.12</v>
      </c>
      <c r="M41" s="17">
        <v>78.239999999999995</v>
      </c>
      <c r="N41" s="17">
        <v>78.239999999999995</v>
      </c>
    </row>
    <row r="42" spans="1:14" x14ac:dyDescent="0.25">
      <c r="B42" s="22" t="s">
        <v>67</v>
      </c>
      <c r="C42" s="17">
        <v>1354.1044316282732</v>
      </c>
      <c r="D42" s="17">
        <v>1465.44</v>
      </c>
      <c r="E42" s="17">
        <v>1482.5068467805895</v>
      </c>
      <c r="F42" s="17">
        <v>1472.6730200189911</v>
      </c>
      <c r="G42" s="17">
        <v>1472.6730200189911</v>
      </c>
      <c r="I42" s="28" t="s">
        <v>67</v>
      </c>
      <c r="J42" s="17">
        <v>1330.0245191590361</v>
      </c>
      <c r="K42" s="17">
        <v>1391.7359449717283</v>
      </c>
      <c r="L42" s="17">
        <v>1419.4255386909354</v>
      </c>
      <c r="M42" s="17">
        <v>1342.2336773742134</v>
      </c>
      <c r="N42" s="17">
        <v>1342.2336773742134</v>
      </c>
    </row>
    <row r="45" spans="1:14" x14ac:dyDescent="0.25">
      <c r="A45" s="51" t="s">
        <v>141</v>
      </c>
    </row>
  </sheetData>
  <sheetProtection password="DEC9" sheet="1" objects="1" scenarios="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5"/>
  <sheetViews>
    <sheetView workbookViewId="0"/>
  </sheetViews>
  <sheetFormatPr defaultColWidth="9.140625" defaultRowHeight="15" x14ac:dyDescent="0.25"/>
  <cols>
    <col min="1" max="1" width="14.85546875" customWidth="1"/>
    <col min="9" max="9" width="20.140625" customWidth="1"/>
  </cols>
  <sheetData>
    <row r="2" spans="1:14" ht="18.75" x14ac:dyDescent="0.3">
      <c r="A2" s="18" t="s">
        <v>68</v>
      </c>
      <c r="I2" s="18" t="s">
        <v>68</v>
      </c>
    </row>
    <row r="3" spans="1:14" ht="18.75" x14ac:dyDescent="0.3">
      <c r="A3" s="18" t="s">
        <v>88</v>
      </c>
      <c r="I3" s="18" t="s">
        <v>92</v>
      </c>
    </row>
    <row r="4" spans="1:14" ht="15.75" thickBot="1" x14ac:dyDescent="0.3">
      <c r="A4" s="19" t="s">
        <v>89</v>
      </c>
      <c r="B4" s="20"/>
      <c r="C4" s="20"/>
      <c r="D4" s="20"/>
      <c r="E4" s="20"/>
      <c r="F4" s="20"/>
      <c r="I4" s="19" t="s">
        <v>89</v>
      </c>
      <c r="J4" s="20"/>
      <c r="K4" s="20"/>
      <c r="L4" s="20"/>
      <c r="M4" s="20"/>
      <c r="N4" s="20"/>
    </row>
    <row r="5" spans="1:14" ht="16.5" thickTop="1" thickBot="1" x14ac:dyDescent="0.3">
      <c r="A5" s="10" t="s">
        <v>38</v>
      </c>
      <c r="B5" s="11">
        <v>2015</v>
      </c>
      <c r="C5" s="11">
        <v>2020</v>
      </c>
      <c r="D5" s="11">
        <v>2025</v>
      </c>
      <c r="E5" s="11">
        <v>2030</v>
      </c>
      <c r="F5" s="11">
        <v>2035</v>
      </c>
      <c r="I5" s="25" t="s">
        <v>38</v>
      </c>
      <c r="J5" s="26">
        <v>2015</v>
      </c>
      <c r="K5" s="26">
        <v>2020</v>
      </c>
      <c r="L5" s="26">
        <v>2025</v>
      </c>
      <c r="M5" s="26">
        <v>2030</v>
      </c>
      <c r="N5" s="26">
        <v>2035</v>
      </c>
    </row>
    <row r="6" spans="1:14" ht="15.75" thickTop="1" x14ac:dyDescent="0.25">
      <c r="A6" s="12" t="s">
        <v>39</v>
      </c>
      <c r="B6" s="13">
        <v>47692.353447756504</v>
      </c>
      <c r="C6" s="13">
        <v>86545.662892064429</v>
      </c>
      <c r="D6" s="13">
        <v>74304.216491338069</v>
      </c>
      <c r="E6" s="13">
        <v>57478.102553996483</v>
      </c>
      <c r="F6" s="13">
        <v>57035.803389859495</v>
      </c>
      <c r="I6" s="23" t="s">
        <v>39</v>
      </c>
      <c r="J6" s="13">
        <v>76454.486676010885</v>
      </c>
      <c r="K6" s="13">
        <v>70764.576470588232</v>
      </c>
      <c r="L6" s="13">
        <v>60673.836924784417</v>
      </c>
      <c r="M6" s="13">
        <v>55512.405844721259</v>
      </c>
      <c r="N6" s="13">
        <v>55131.446858250172</v>
      </c>
    </row>
    <row r="7" spans="1:14" x14ac:dyDescent="0.25">
      <c r="A7" s="14" t="s">
        <v>69</v>
      </c>
      <c r="B7" s="15">
        <v>1656</v>
      </c>
      <c r="C7" s="15">
        <v>3312</v>
      </c>
      <c r="D7" s="15">
        <v>4416</v>
      </c>
      <c r="E7" s="15">
        <v>4416</v>
      </c>
      <c r="F7" s="15">
        <v>4416</v>
      </c>
      <c r="I7" s="24" t="s">
        <v>69</v>
      </c>
      <c r="J7" s="15">
        <v>1656</v>
      </c>
      <c r="K7" s="15">
        <v>3312</v>
      </c>
      <c r="L7" s="15">
        <v>3864</v>
      </c>
      <c r="M7" s="15">
        <v>3864</v>
      </c>
      <c r="N7" s="15">
        <v>3864</v>
      </c>
    </row>
    <row r="8" spans="1:14" x14ac:dyDescent="0.25">
      <c r="A8" s="14" t="s">
        <v>40</v>
      </c>
      <c r="B8" s="15">
        <v>125737.70953254146</v>
      </c>
      <c r="C8" s="15">
        <v>125737.70953254146</v>
      </c>
      <c r="D8" s="15">
        <v>125737.70953254146</v>
      </c>
      <c r="E8" s="15">
        <v>125737.70953254146</v>
      </c>
      <c r="F8" s="15">
        <v>125737.70953254146</v>
      </c>
      <c r="I8" s="24" t="s">
        <v>40</v>
      </c>
      <c r="J8" s="15">
        <v>135201.83820703381</v>
      </c>
      <c r="K8" s="15">
        <v>135201.83820703381</v>
      </c>
      <c r="L8" s="15">
        <v>135201.83820703381</v>
      </c>
      <c r="M8" s="15">
        <v>135201.83820703381</v>
      </c>
      <c r="N8" s="15">
        <v>135201.83820703381</v>
      </c>
    </row>
    <row r="9" spans="1:14" x14ac:dyDescent="0.25">
      <c r="A9" s="14" t="s">
        <v>139</v>
      </c>
      <c r="B9" s="15">
        <v>37512</v>
      </c>
      <c r="C9" s="15">
        <v>47932</v>
      </c>
      <c r="D9" s="15">
        <v>62520</v>
      </c>
      <c r="E9" s="15">
        <v>62520</v>
      </c>
      <c r="F9" s="15">
        <v>62520</v>
      </c>
      <c r="I9" s="24" t="s">
        <v>139</v>
      </c>
      <c r="J9" s="15">
        <v>36470</v>
      </c>
      <c r="K9" s="15">
        <v>45640</v>
      </c>
      <c r="L9" s="15">
        <v>48453</v>
      </c>
      <c r="M9" s="15">
        <v>48453</v>
      </c>
      <c r="N9" s="15">
        <v>48453</v>
      </c>
    </row>
    <row r="10" spans="1:14" x14ac:dyDescent="0.25">
      <c r="A10" s="14" t="s">
        <v>66</v>
      </c>
      <c r="B10" s="15">
        <v>30000</v>
      </c>
      <c r="C10" s="15">
        <v>30000</v>
      </c>
      <c r="D10" s="15">
        <v>33000</v>
      </c>
      <c r="E10" s="15">
        <v>33000</v>
      </c>
      <c r="F10" s="15">
        <v>33000</v>
      </c>
      <c r="I10" s="24" t="s">
        <v>66</v>
      </c>
      <c r="J10" s="15">
        <v>30000</v>
      </c>
      <c r="K10" s="15">
        <v>30000</v>
      </c>
      <c r="L10" s="15">
        <v>33000</v>
      </c>
      <c r="M10" s="15">
        <v>33000</v>
      </c>
      <c r="N10" s="15">
        <v>33000</v>
      </c>
    </row>
    <row r="11" spans="1:14" x14ac:dyDescent="0.25">
      <c r="A11" s="14" t="s">
        <v>70</v>
      </c>
      <c r="B11" s="15">
        <v>0</v>
      </c>
      <c r="C11" s="15">
        <v>2043.2239999999999</v>
      </c>
      <c r="D11" s="15">
        <v>2164.9312</v>
      </c>
      <c r="E11" s="15">
        <v>2164.9312</v>
      </c>
      <c r="F11" s="15">
        <v>2164.9312</v>
      </c>
      <c r="I11" s="24" t="s">
        <v>70</v>
      </c>
      <c r="J11" s="15">
        <v>0</v>
      </c>
      <c r="K11" s="15">
        <v>0</v>
      </c>
      <c r="L11" s="15">
        <v>2164.9312</v>
      </c>
      <c r="M11" s="15">
        <v>2164.9312</v>
      </c>
      <c r="N11" s="15">
        <v>2164.9312</v>
      </c>
    </row>
    <row r="12" spans="1:14" x14ac:dyDescent="0.25">
      <c r="A12" s="14" t="s">
        <v>43</v>
      </c>
      <c r="B12" s="15">
        <v>96657</v>
      </c>
      <c r="C12" s="15">
        <v>96657</v>
      </c>
      <c r="D12" s="15">
        <v>96657</v>
      </c>
      <c r="E12" s="15">
        <v>101352</v>
      </c>
      <c r="F12" s="15">
        <v>114112</v>
      </c>
      <c r="I12" s="24" t="s">
        <v>43</v>
      </c>
      <c r="J12" s="15">
        <v>96657</v>
      </c>
      <c r="K12" s="15">
        <v>96657</v>
      </c>
      <c r="L12" s="15">
        <v>96657</v>
      </c>
      <c r="M12" s="15">
        <v>101352</v>
      </c>
      <c r="N12" s="15">
        <v>114112</v>
      </c>
    </row>
    <row r="13" spans="1:14" x14ac:dyDescent="0.25">
      <c r="A13" s="14" t="s">
        <v>49</v>
      </c>
      <c r="B13" s="15">
        <v>597000</v>
      </c>
      <c r="C13" s="15">
        <v>550000</v>
      </c>
      <c r="D13" s="15">
        <v>498000</v>
      </c>
      <c r="E13" s="15">
        <v>435000</v>
      </c>
      <c r="F13" s="15">
        <v>395000</v>
      </c>
      <c r="I13" s="24" t="s">
        <v>49</v>
      </c>
      <c r="J13" s="15">
        <v>600000</v>
      </c>
      <c r="K13" s="15">
        <v>573000</v>
      </c>
      <c r="L13" s="15">
        <v>544000</v>
      </c>
      <c r="M13" s="15">
        <v>472000</v>
      </c>
      <c r="N13" s="15">
        <v>451000</v>
      </c>
    </row>
    <row r="14" spans="1:14" x14ac:dyDescent="0.25">
      <c r="A14" s="47" t="s">
        <v>71</v>
      </c>
      <c r="B14" s="46">
        <v>324000</v>
      </c>
      <c r="C14" s="46">
        <v>298000</v>
      </c>
      <c r="D14" s="46">
        <v>270000</v>
      </c>
      <c r="E14" s="46">
        <v>236000</v>
      </c>
      <c r="F14" s="46">
        <v>214000</v>
      </c>
      <c r="I14" s="47" t="s">
        <v>71</v>
      </c>
      <c r="J14" s="46">
        <v>326000</v>
      </c>
      <c r="K14" s="46">
        <v>311000</v>
      </c>
      <c r="L14" s="46">
        <v>295000</v>
      </c>
      <c r="M14" s="46">
        <v>256000</v>
      </c>
      <c r="N14" s="46">
        <v>245000</v>
      </c>
    </row>
    <row r="15" spans="1:14" x14ac:dyDescent="0.25">
      <c r="A15" s="47" t="s">
        <v>72</v>
      </c>
      <c r="B15" s="46">
        <v>273000</v>
      </c>
      <c r="C15" s="46">
        <v>252000</v>
      </c>
      <c r="D15" s="46">
        <v>228000</v>
      </c>
      <c r="E15" s="46">
        <v>199000</v>
      </c>
      <c r="F15" s="46">
        <v>181000</v>
      </c>
      <c r="I15" s="47" t="s">
        <v>72</v>
      </c>
      <c r="J15" s="46">
        <v>274000</v>
      </c>
      <c r="K15" s="46">
        <v>262000</v>
      </c>
      <c r="L15" s="46">
        <v>249000</v>
      </c>
      <c r="M15" s="46">
        <v>216000</v>
      </c>
      <c r="N15" s="46">
        <v>206000</v>
      </c>
    </row>
    <row r="16" spans="1:14" x14ac:dyDescent="0.25">
      <c r="A16" s="14" t="s">
        <v>44</v>
      </c>
      <c r="B16" s="15">
        <v>18709.208819355554</v>
      </c>
      <c r="C16" s="15">
        <v>16056.202254947699</v>
      </c>
      <c r="D16" s="15">
        <v>13340.241191279209</v>
      </c>
      <c r="E16" s="15">
        <v>10628.882155263585</v>
      </c>
      <c r="F16" s="15">
        <v>7206.0880641737376</v>
      </c>
      <c r="I16" s="24" t="s">
        <v>44</v>
      </c>
      <c r="J16" s="15">
        <v>18709.208819355583</v>
      </c>
      <c r="K16" s="15">
        <v>16354.61980772794</v>
      </c>
      <c r="L16" s="15">
        <v>14569.217288021713</v>
      </c>
      <c r="M16" s="15">
        <v>12504.208596545162</v>
      </c>
      <c r="N16" s="15">
        <v>9909.9521705187635</v>
      </c>
    </row>
    <row r="17" spans="1:14" x14ac:dyDescent="0.25">
      <c r="A17" s="14" t="s">
        <v>45</v>
      </c>
      <c r="B17" s="15">
        <v>5500</v>
      </c>
      <c r="C17" s="15">
        <v>5500</v>
      </c>
      <c r="D17" s="15">
        <v>5500</v>
      </c>
      <c r="E17" s="15">
        <v>5500</v>
      </c>
      <c r="F17" s="15">
        <v>5500</v>
      </c>
      <c r="I17" s="24" t="s">
        <v>45</v>
      </c>
      <c r="J17" s="15">
        <v>6733</v>
      </c>
      <c r="K17" s="15">
        <v>7142</v>
      </c>
      <c r="L17" s="15">
        <v>7142</v>
      </c>
      <c r="M17" s="15">
        <v>7142</v>
      </c>
      <c r="N17" s="15">
        <v>7142</v>
      </c>
    </row>
    <row r="18" spans="1:14" x14ac:dyDescent="0.25">
      <c r="A18" s="14" t="s">
        <v>64</v>
      </c>
      <c r="B18" s="15">
        <v>277076.18808350712</v>
      </c>
      <c r="C18" s="15">
        <v>305237.61949062423</v>
      </c>
      <c r="D18" s="15">
        <v>318458.74441565544</v>
      </c>
      <c r="E18" s="15">
        <v>325675.49471893272</v>
      </c>
      <c r="F18" s="15">
        <v>329785.75005588611</v>
      </c>
      <c r="I18" s="24" t="s">
        <v>64</v>
      </c>
      <c r="J18" s="15">
        <v>269576.18808350712</v>
      </c>
      <c r="K18" s="15">
        <v>297737.61949062423</v>
      </c>
      <c r="L18" s="15">
        <v>310958.74441565544</v>
      </c>
      <c r="M18" s="15">
        <v>318175.49471893272</v>
      </c>
      <c r="N18" s="15">
        <v>322285.75005588611</v>
      </c>
    </row>
    <row r="19" spans="1:14" x14ac:dyDescent="0.25">
      <c r="A19" s="14" t="s">
        <v>46</v>
      </c>
      <c r="B19" s="15">
        <v>30300</v>
      </c>
      <c r="C19" s="15">
        <v>29500</v>
      </c>
      <c r="D19" s="15">
        <v>29500</v>
      </c>
      <c r="E19" s="15">
        <v>29900</v>
      </c>
      <c r="F19" s="15">
        <v>30000</v>
      </c>
      <c r="I19" s="24" t="s">
        <v>46</v>
      </c>
      <c r="J19" s="15">
        <v>24900</v>
      </c>
      <c r="K19" s="15">
        <v>23300</v>
      </c>
      <c r="L19" s="15">
        <v>21200</v>
      </c>
      <c r="M19" s="15">
        <v>22300</v>
      </c>
      <c r="N19" s="15">
        <v>22500</v>
      </c>
    </row>
    <row r="20" spans="1:14" x14ac:dyDescent="0.25">
      <c r="A20" s="14" t="s">
        <v>47</v>
      </c>
      <c r="B20" s="15">
        <v>456537.29628129385</v>
      </c>
      <c r="C20" s="15">
        <v>440502.49021580926</v>
      </c>
      <c r="D20" s="15">
        <v>429294.06602232403</v>
      </c>
      <c r="E20" s="15">
        <v>415617.18296107085</v>
      </c>
      <c r="F20" s="15">
        <v>398405.83721192827</v>
      </c>
      <c r="I20" s="24" t="s">
        <v>47</v>
      </c>
      <c r="J20" s="15">
        <v>416438.50576654694</v>
      </c>
      <c r="K20" s="15">
        <v>401809.46559003444</v>
      </c>
      <c r="L20" s="15">
        <v>391577.12577442301</v>
      </c>
      <c r="M20" s="15">
        <v>379094.57202337804</v>
      </c>
      <c r="N20" s="15">
        <v>363390.04186884419</v>
      </c>
    </row>
    <row r="21" spans="1:14" x14ac:dyDescent="0.25">
      <c r="A21" s="47" t="s">
        <v>73</v>
      </c>
      <c r="B21" s="46">
        <v>305927.35784247948</v>
      </c>
      <c r="C21" s="46">
        <v>295405.68057976582</v>
      </c>
      <c r="D21" s="46">
        <v>288611.52465901419</v>
      </c>
      <c r="E21" s="46">
        <v>280041.00576496532</v>
      </c>
      <c r="F21" s="46">
        <v>268927.00164973282</v>
      </c>
      <c r="I21" s="47" t="s">
        <v>73</v>
      </c>
      <c r="J21" s="46">
        <v>281453.16921508114</v>
      </c>
      <c r="K21" s="46">
        <v>271773.22613338457</v>
      </c>
      <c r="L21" s="46">
        <v>265522.60268629307</v>
      </c>
      <c r="M21" s="46">
        <v>257637.72530376809</v>
      </c>
      <c r="N21" s="46">
        <v>247412.84151775419</v>
      </c>
    </row>
    <row r="22" spans="1:14" x14ac:dyDescent="0.25">
      <c r="A22" s="47" t="s">
        <v>74</v>
      </c>
      <c r="B22" s="46">
        <v>119193.58349156889</v>
      </c>
      <c r="C22" s="46">
        <v>115094.19066142409</v>
      </c>
      <c r="D22" s="46">
        <v>112447.092354473</v>
      </c>
      <c r="E22" s="46">
        <v>109107.89815305127</v>
      </c>
      <c r="F22" s="46">
        <v>104777.72648492377</v>
      </c>
      <c r="I22" s="47" t="s">
        <v>74</v>
      </c>
      <c r="J22" s="46">
        <v>106082.28930749631</v>
      </c>
      <c r="K22" s="46">
        <v>102433.82968866744</v>
      </c>
      <c r="L22" s="46">
        <v>100077.91219548097</v>
      </c>
      <c r="M22" s="46">
        <v>97106.029356215629</v>
      </c>
      <c r="N22" s="46">
        <v>93252.176571582153</v>
      </c>
    </row>
    <row r="23" spans="1:14" x14ac:dyDescent="0.25">
      <c r="A23" s="47" t="s">
        <v>75</v>
      </c>
      <c r="B23" s="46">
        <v>31416.354947245432</v>
      </c>
      <c r="C23" s="46">
        <v>30002.618974619385</v>
      </c>
      <c r="D23" s="46">
        <v>28235.449008836826</v>
      </c>
      <c r="E23" s="46">
        <v>26468.279043054266</v>
      </c>
      <c r="F23" s="46">
        <v>24701.109077271718</v>
      </c>
      <c r="I23" s="47" t="s">
        <v>75</v>
      </c>
      <c r="J23" s="46">
        <v>28903.046551465799</v>
      </c>
      <c r="K23" s="46">
        <v>27602.409456649835</v>
      </c>
      <c r="L23" s="46">
        <v>25976.613088129881</v>
      </c>
      <c r="M23" s="46">
        <v>24350.816719609928</v>
      </c>
      <c r="N23" s="46">
        <v>22725.020351089981</v>
      </c>
    </row>
    <row r="24" spans="1:14" x14ac:dyDescent="0.25">
      <c r="A24" s="14" t="s">
        <v>50</v>
      </c>
      <c r="B24" s="15">
        <v>15559.51</v>
      </c>
      <c r="C24" s="15">
        <v>19856.86</v>
      </c>
      <c r="D24" s="15">
        <v>20123.46</v>
      </c>
      <c r="E24" s="15">
        <v>20123.46</v>
      </c>
      <c r="F24" s="15">
        <v>20123.46</v>
      </c>
      <c r="I24" s="24" t="s">
        <v>50</v>
      </c>
      <c r="J24" s="15">
        <v>17482.600097306706</v>
      </c>
      <c r="K24" s="15">
        <v>22311.075220621362</v>
      </c>
      <c r="L24" s="15">
        <v>22610.632457601041</v>
      </c>
      <c r="M24" s="15">
        <v>22610.632457601041</v>
      </c>
      <c r="N24" s="15">
        <v>22610.632457601041</v>
      </c>
    </row>
    <row r="25" spans="1:14" x14ac:dyDescent="0.25">
      <c r="A25" s="14" t="s">
        <v>42</v>
      </c>
      <c r="B25" s="15">
        <v>22012.410000000003</v>
      </c>
      <c r="C25" s="15">
        <v>23676.300000000003</v>
      </c>
      <c r="D25" s="15">
        <v>24708.600000000002</v>
      </c>
      <c r="E25" s="15">
        <v>26207.100000000002</v>
      </c>
      <c r="F25" s="15">
        <v>27838.800000000003</v>
      </c>
      <c r="I25" s="24" t="s">
        <v>42</v>
      </c>
      <c r="J25" s="15">
        <v>19831</v>
      </c>
      <c r="K25" s="15">
        <v>21330</v>
      </c>
      <c r="L25" s="15">
        <v>22260</v>
      </c>
      <c r="M25" s="15">
        <v>23610</v>
      </c>
      <c r="N25" s="15">
        <v>25080</v>
      </c>
    </row>
    <row r="26" spans="1:14" x14ac:dyDescent="0.25">
      <c r="A26" s="14" t="s">
        <v>51</v>
      </c>
      <c r="B26" s="15">
        <v>84589.39</v>
      </c>
      <c r="C26" s="15">
        <v>90939.51</v>
      </c>
      <c r="D26" s="15">
        <v>91234.48</v>
      </c>
      <c r="E26" s="15">
        <v>91234.48</v>
      </c>
      <c r="F26" s="15">
        <v>91234.48</v>
      </c>
      <c r="I26" s="24" t="s">
        <v>51</v>
      </c>
      <c r="J26" s="15">
        <v>82051.710000000006</v>
      </c>
      <c r="K26" s="15">
        <v>88211.32</v>
      </c>
      <c r="L26" s="15">
        <v>88497.45</v>
      </c>
      <c r="M26" s="15">
        <v>88497.45</v>
      </c>
      <c r="N26" s="15">
        <v>88497.45</v>
      </c>
    </row>
    <row r="27" spans="1:14" x14ac:dyDescent="0.25">
      <c r="A27" s="14" t="s">
        <v>52</v>
      </c>
      <c r="B27" s="15">
        <v>24531.54</v>
      </c>
      <c r="C27" s="15">
        <v>25004.67</v>
      </c>
      <c r="D27" s="15">
        <v>25027.98</v>
      </c>
      <c r="E27" s="15">
        <v>24799.97</v>
      </c>
      <c r="F27" s="15">
        <v>24788.23</v>
      </c>
      <c r="I27" s="24" t="s">
        <v>52</v>
      </c>
      <c r="J27" s="15">
        <v>22100.485452904853</v>
      </c>
      <c r="K27" s="15">
        <v>22526.725340756384</v>
      </c>
      <c r="L27" s="15">
        <v>22547.733099130528</v>
      </c>
      <c r="M27" s="15">
        <v>22342.312701545707</v>
      </c>
      <c r="N27" s="15">
        <v>22331.742081166096</v>
      </c>
    </row>
    <row r="28" spans="1:14" x14ac:dyDescent="0.25">
      <c r="A28" s="14" t="s">
        <v>53</v>
      </c>
      <c r="B28" s="15">
        <v>517783.37721947313</v>
      </c>
      <c r="C28" s="15">
        <v>509811.59942547255</v>
      </c>
      <c r="D28" s="15">
        <v>510326.00732600736</v>
      </c>
      <c r="E28" s="15">
        <v>507366.80911680905</v>
      </c>
      <c r="F28" s="15">
        <v>504627.28937728936</v>
      </c>
      <c r="I28" s="24" t="s">
        <v>53</v>
      </c>
      <c r="J28" s="15">
        <v>517783.37721947307</v>
      </c>
      <c r="K28" s="15">
        <v>509811.59942547232</v>
      </c>
      <c r="L28" s="15">
        <v>502129.78822839138</v>
      </c>
      <c r="M28" s="15">
        <v>507311.38172835455</v>
      </c>
      <c r="N28" s="15">
        <v>513529.29392830987</v>
      </c>
    </row>
    <row r="29" spans="1:14" x14ac:dyDescent="0.25">
      <c r="A29" s="14" t="s">
        <v>55</v>
      </c>
      <c r="B29" s="15">
        <v>22840.89</v>
      </c>
      <c r="C29" s="15">
        <v>20534.580000000002</v>
      </c>
      <c r="D29" s="15">
        <v>20511.490000000002</v>
      </c>
      <c r="E29" s="15">
        <v>20511.490000000002</v>
      </c>
      <c r="F29" s="15">
        <v>20511.490000000002</v>
      </c>
      <c r="I29" s="24" t="s">
        <v>55</v>
      </c>
      <c r="J29" s="15">
        <v>20577.378378378377</v>
      </c>
      <c r="K29" s="15">
        <v>18499.62162162162</v>
      </c>
      <c r="L29" s="15">
        <v>18478.819819819819</v>
      </c>
      <c r="M29" s="15">
        <v>18478.819819819819</v>
      </c>
      <c r="N29" s="15">
        <v>18478.819819819819</v>
      </c>
    </row>
    <row r="30" spans="1:14" x14ac:dyDescent="0.25">
      <c r="A30" s="14" t="s">
        <v>56</v>
      </c>
      <c r="B30" s="15">
        <v>9520</v>
      </c>
      <c r="C30" s="15">
        <v>10000</v>
      </c>
      <c r="D30" s="15">
        <v>10000</v>
      </c>
      <c r="E30" s="15">
        <v>10000</v>
      </c>
      <c r="F30" s="15">
        <v>10000</v>
      </c>
      <c r="I30" s="24" t="s">
        <v>56</v>
      </c>
      <c r="J30" s="15">
        <v>9520</v>
      </c>
      <c r="K30" s="15">
        <v>10000</v>
      </c>
      <c r="L30" s="15">
        <v>10000</v>
      </c>
      <c r="M30" s="15">
        <v>10000</v>
      </c>
      <c r="N30" s="15">
        <v>10000</v>
      </c>
    </row>
    <row r="31" spans="1:14" x14ac:dyDescent="0.25">
      <c r="A31" s="14" t="s">
        <v>54</v>
      </c>
      <c r="B31" s="15">
        <v>13570</v>
      </c>
      <c r="C31" s="15">
        <v>15300</v>
      </c>
      <c r="D31" s="15">
        <v>15800</v>
      </c>
      <c r="E31" s="15">
        <v>16320</v>
      </c>
      <c r="F31" s="15">
        <v>16320</v>
      </c>
      <c r="I31" s="24" t="s">
        <v>54</v>
      </c>
      <c r="J31" s="15">
        <v>13570</v>
      </c>
      <c r="K31" s="15">
        <v>12860</v>
      </c>
      <c r="L31" s="15">
        <v>12240</v>
      </c>
      <c r="M31" s="15">
        <v>12240</v>
      </c>
      <c r="N31" s="15">
        <v>12240</v>
      </c>
    </row>
    <row r="32" spans="1:14" x14ac:dyDescent="0.25">
      <c r="A32" s="14" t="s">
        <v>48</v>
      </c>
      <c r="B32" s="15">
        <v>1348.7</v>
      </c>
      <c r="C32" s="15">
        <v>1374.16</v>
      </c>
      <c r="D32" s="15">
        <v>1410</v>
      </c>
      <c r="E32" s="15">
        <v>1439</v>
      </c>
      <c r="F32" s="15">
        <v>1455</v>
      </c>
      <c r="I32" s="24" t="s">
        <v>48</v>
      </c>
      <c r="J32" s="15">
        <v>1348.7</v>
      </c>
      <c r="K32" s="15">
        <v>1374.16</v>
      </c>
      <c r="L32" s="15">
        <v>1410</v>
      </c>
      <c r="M32" s="15">
        <v>1439</v>
      </c>
      <c r="N32" s="15">
        <v>1455</v>
      </c>
    </row>
    <row r="33" spans="1:14" x14ac:dyDescent="0.25">
      <c r="A33" s="14" t="s">
        <v>76</v>
      </c>
      <c r="B33" s="15">
        <v>0</v>
      </c>
      <c r="C33" s="15">
        <v>0</v>
      </c>
      <c r="D33" s="15">
        <v>0</v>
      </c>
      <c r="E33" s="15">
        <v>0</v>
      </c>
      <c r="F33" s="15">
        <v>0</v>
      </c>
      <c r="I33" s="24" t="s">
        <v>76</v>
      </c>
      <c r="J33" s="15">
        <v>0</v>
      </c>
      <c r="K33" s="15">
        <v>0</v>
      </c>
      <c r="L33" s="15">
        <v>0</v>
      </c>
      <c r="M33" s="15">
        <v>0</v>
      </c>
      <c r="N33" s="15">
        <v>0</v>
      </c>
    </row>
    <row r="34" spans="1:14" x14ac:dyDescent="0.25">
      <c r="A34" s="14" t="s">
        <v>57</v>
      </c>
      <c r="B34" s="15">
        <v>336168.62389623892</v>
      </c>
      <c r="C34" s="15">
        <v>305913.27894593775</v>
      </c>
      <c r="D34" s="15">
        <v>278938.63520811882</v>
      </c>
      <c r="E34" s="15">
        <v>260394.48720640314</v>
      </c>
      <c r="F34" s="15">
        <v>244424.01028054627</v>
      </c>
      <c r="I34" s="24" t="s">
        <v>57</v>
      </c>
      <c r="J34" s="15">
        <v>338180.2001053213</v>
      </c>
      <c r="K34" s="15">
        <v>313980.37563630228</v>
      </c>
      <c r="L34" s="15">
        <v>303423.81955415377</v>
      </c>
      <c r="M34" s="15">
        <v>292990.73196419416</v>
      </c>
      <c r="N34" s="15">
        <v>281909.4347902427</v>
      </c>
    </row>
    <row r="35" spans="1:14" x14ac:dyDescent="0.25">
      <c r="A35" s="14" t="s">
        <v>58</v>
      </c>
      <c r="B35" s="15">
        <v>169443.71319691956</v>
      </c>
      <c r="C35" s="15">
        <v>179643.07357208873</v>
      </c>
      <c r="D35" s="15">
        <v>186267.01757208878</v>
      </c>
      <c r="E35" s="15">
        <v>190547.01897208879</v>
      </c>
      <c r="F35" s="15">
        <v>197017.27173230346</v>
      </c>
      <c r="I35" s="24" t="s">
        <v>58</v>
      </c>
      <c r="J35" s="15">
        <v>169443.71319691956</v>
      </c>
      <c r="K35" s="15">
        <v>179643.07357208879</v>
      </c>
      <c r="L35" s="15">
        <v>186267.01757208878</v>
      </c>
      <c r="M35" s="15">
        <v>190547.01897208879</v>
      </c>
      <c r="N35" s="15">
        <v>197017.2717323034</v>
      </c>
    </row>
    <row r="36" spans="1:14" x14ac:dyDescent="0.25">
      <c r="A36" s="14" t="s">
        <v>59</v>
      </c>
      <c r="B36" s="15">
        <v>46116.271326795235</v>
      </c>
      <c r="C36" s="15">
        <v>49736.817903468145</v>
      </c>
      <c r="D36" s="15">
        <v>53586.145953845415</v>
      </c>
      <c r="E36" s="15">
        <v>57334.723138195441</v>
      </c>
      <c r="F36" s="15">
        <v>57334.723138195441</v>
      </c>
      <c r="I36" s="24" t="s">
        <v>59</v>
      </c>
      <c r="J36" s="15">
        <v>44487.284233899816</v>
      </c>
      <c r="K36" s="15">
        <v>46790.670804774156</v>
      </c>
      <c r="L36" s="15">
        <v>48982.914166225157</v>
      </c>
      <c r="M36" s="15">
        <v>50996.231512884093</v>
      </c>
      <c r="N36" s="15">
        <v>50996.231512884093</v>
      </c>
    </row>
    <row r="37" spans="1:14" x14ac:dyDescent="0.25">
      <c r="A37" s="14" t="s">
        <v>60</v>
      </c>
      <c r="B37" s="15">
        <v>99900</v>
      </c>
      <c r="C37" s="15">
        <v>103445.34</v>
      </c>
      <c r="D37" s="15">
        <v>108722.28</v>
      </c>
      <c r="E37" s="15">
        <v>118281.60000000001</v>
      </c>
      <c r="F37" s="15">
        <v>128683.41</v>
      </c>
      <c r="I37" s="24" t="s">
        <v>60</v>
      </c>
      <c r="J37" s="15">
        <v>90000</v>
      </c>
      <c r="K37" s="15">
        <v>93194</v>
      </c>
      <c r="L37" s="15">
        <v>97948</v>
      </c>
      <c r="M37" s="15">
        <v>106560</v>
      </c>
      <c r="N37" s="15">
        <v>115931</v>
      </c>
    </row>
    <row r="38" spans="1:14" x14ac:dyDescent="0.25">
      <c r="A38" s="14" t="s">
        <v>61</v>
      </c>
      <c r="B38" s="15">
        <v>24976.511999999999</v>
      </c>
      <c r="C38" s="15">
        <v>30917.105999999996</v>
      </c>
      <c r="D38" s="15">
        <v>37107.031499999997</v>
      </c>
      <c r="E38" s="15">
        <v>43914.8655</v>
      </c>
      <c r="F38" s="15">
        <v>49627.809000000001</v>
      </c>
      <c r="I38" s="24" t="s">
        <v>61</v>
      </c>
      <c r="J38" s="15">
        <v>22229.095679999999</v>
      </c>
      <c r="K38" s="15">
        <v>27516.224339999997</v>
      </c>
      <c r="L38" s="15">
        <v>33025.258034999999</v>
      </c>
      <c r="M38" s="15">
        <v>39084.230295000001</v>
      </c>
      <c r="N38" s="15">
        <v>44168.750010000003</v>
      </c>
    </row>
    <row r="39" spans="1:14" x14ac:dyDescent="0.25">
      <c r="A39" s="16" t="s">
        <v>65</v>
      </c>
      <c r="B39" s="17">
        <v>8700</v>
      </c>
      <c r="C39" s="17">
        <v>9900</v>
      </c>
      <c r="D39" s="17">
        <v>10150</v>
      </c>
      <c r="E39" s="17">
        <v>10500</v>
      </c>
      <c r="F39" s="17">
        <v>10975</v>
      </c>
      <c r="I39" s="27" t="s">
        <v>65</v>
      </c>
      <c r="J39" s="17">
        <v>8700</v>
      </c>
      <c r="K39" s="17">
        <v>9800</v>
      </c>
      <c r="L39" s="17">
        <v>9800</v>
      </c>
      <c r="M39" s="17">
        <v>9800</v>
      </c>
      <c r="N39" s="17">
        <v>9800</v>
      </c>
    </row>
    <row r="40" spans="1:14" x14ac:dyDescent="0.25">
      <c r="A40" s="22" t="s">
        <v>63</v>
      </c>
      <c r="B40">
        <v>9557</v>
      </c>
      <c r="C40">
        <v>10552</v>
      </c>
      <c r="D40">
        <v>10975</v>
      </c>
      <c r="E40">
        <v>10975</v>
      </c>
      <c r="F40">
        <v>10975</v>
      </c>
      <c r="I40" s="28" t="s">
        <v>63</v>
      </c>
      <c r="J40">
        <v>8123</v>
      </c>
      <c r="K40">
        <v>8969</v>
      </c>
      <c r="L40">
        <v>9329</v>
      </c>
      <c r="M40">
        <v>9329</v>
      </c>
      <c r="N40">
        <v>9329</v>
      </c>
    </row>
    <row r="41" spans="1:14" x14ac:dyDescent="0.25">
      <c r="A41" s="22" t="s">
        <v>62</v>
      </c>
      <c r="B41" s="15">
        <v>51621.749708025804</v>
      </c>
      <c r="C41" s="15">
        <v>52404.0455929741</v>
      </c>
      <c r="D41" s="15">
        <v>52404.0455929741</v>
      </c>
      <c r="E41" s="15">
        <v>54237.068011304902</v>
      </c>
      <c r="F41" s="15">
        <v>55566.863557491</v>
      </c>
      <c r="I41" s="28" t="s">
        <v>62</v>
      </c>
      <c r="J41" s="15">
        <v>51621.749708025804</v>
      </c>
      <c r="K41" s="15">
        <v>52404.0455929741</v>
      </c>
      <c r="L41" s="15">
        <v>52404.0455929741</v>
      </c>
      <c r="M41" s="15">
        <v>54237.068011304902</v>
      </c>
      <c r="N41" s="15">
        <v>55566.863557491</v>
      </c>
    </row>
    <row r="42" spans="1:14" x14ac:dyDescent="0.25">
      <c r="A42" s="22" t="s">
        <v>67</v>
      </c>
      <c r="B42" s="15">
        <v>582981.76</v>
      </c>
      <c r="C42" s="15">
        <v>564224.13</v>
      </c>
      <c r="D42" s="15">
        <v>536812.06999999995</v>
      </c>
      <c r="E42" s="15">
        <v>497907.92</v>
      </c>
      <c r="F42" s="15">
        <v>437779.73</v>
      </c>
      <c r="I42" s="28" t="s">
        <v>67</v>
      </c>
      <c r="J42" s="15">
        <v>578659.14288199996</v>
      </c>
      <c r="K42" s="15">
        <v>550096.22739399993</v>
      </c>
      <c r="L42" s="15">
        <v>536813.56502205983</v>
      </c>
      <c r="M42" s="15">
        <v>527216.14105292188</v>
      </c>
      <c r="N42" s="15">
        <v>521114.01797964657</v>
      </c>
    </row>
    <row r="45" spans="1:14" x14ac:dyDescent="0.25">
      <c r="A45" s="51" t="s">
        <v>140</v>
      </c>
    </row>
  </sheetData>
  <sheetProtection password="DEC9" sheet="1" objects="1" scenarios="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5"/>
  <sheetViews>
    <sheetView workbookViewId="0">
      <selection activeCell="W32" sqref="W32"/>
    </sheetView>
  </sheetViews>
  <sheetFormatPr defaultColWidth="9.140625" defaultRowHeight="15" x14ac:dyDescent="0.25"/>
  <cols>
    <col min="1" max="1" width="14.85546875" customWidth="1"/>
    <col min="9" max="9" width="20.140625" customWidth="1"/>
  </cols>
  <sheetData>
    <row r="2" spans="1:14" ht="18.75" x14ac:dyDescent="0.3">
      <c r="A2" s="18" t="s">
        <v>68</v>
      </c>
      <c r="I2" s="18" t="s">
        <v>68</v>
      </c>
    </row>
    <row r="3" spans="1:14" ht="18.75" x14ac:dyDescent="0.3">
      <c r="A3" s="18" t="s">
        <v>77</v>
      </c>
      <c r="I3" s="18" t="s">
        <v>78</v>
      </c>
    </row>
    <row r="4" spans="1:14" ht="15.75" thickBot="1" x14ac:dyDescent="0.3">
      <c r="A4" s="19" t="s">
        <v>37</v>
      </c>
      <c r="B4" s="20"/>
      <c r="C4" s="20"/>
      <c r="D4" s="20"/>
      <c r="E4" s="20"/>
      <c r="F4" s="20"/>
      <c r="I4" s="19" t="s">
        <v>37</v>
      </c>
      <c r="J4" s="20"/>
      <c r="K4" s="20"/>
      <c r="L4" s="20"/>
      <c r="M4" s="20"/>
      <c r="N4" s="20"/>
    </row>
    <row r="5" spans="1:14" ht="16.5" thickTop="1" thickBot="1" x14ac:dyDescent="0.3">
      <c r="A5" s="10" t="s">
        <v>38</v>
      </c>
      <c r="B5" s="11">
        <v>2015</v>
      </c>
      <c r="C5" s="11">
        <v>2020</v>
      </c>
      <c r="D5" s="11">
        <v>2025</v>
      </c>
      <c r="E5" s="11">
        <v>2030</v>
      </c>
      <c r="F5" s="11">
        <v>2035</v>
      </c>
      <c r="I5" s="25" t="s">
        <v>38</v>
      </c>
      <c r="J5" s="26">
        <v>2015</v>
      </c>
      <c r="K5" s="26">
        <v>2020</v>
      </c>
      <c r="L5" s="26">
        <v>2025</v>
      </c>
      <c r="M5" s="26">
        <v>2030</v>
      </c>
      <c r="N5" s="26">
        <v>2035</v>
      </c>
    </row>
    <row r="6" spans="1:14" ht="15.75" thickTop="1" x14ac:dyDescent="0.25">
      <c r="A6" s="12" t="s">
        <v>39</v>
      </c>
      <c r="B6" s="13">
        <v>274.47336838168525</v>
      </c>
      <c r="C6" s="13">
        <v>498.07732048350363</v>
      </c>
      <c r="D6" s="13">
        <v>427.62680201303641</v>
      </c>
      <c r="E6" s="13">
        <v>330.79114943373571</v>
      </c>
      <c r="F6" s="13">
        <v>328.24568181394062</v>
      </c>
      <c r="I6" s="23" t="s">
        <v>39</v>
      </c>
      <c r="J6" s="13">
        <v>440.00178160309525</v>
      </c>
      <c r="K6" s="13">
        <v>407.25588615085167</v>
      </c>
      <c r="L6" s="13">
        <v>349.18286034320329</v>
      </c>
      <c r="M6" s="13">
        <v>319.47840518842213</v>
      </c>
      <c r="N6" s="13">
        <v>317.28595527406571</v>
      </c>
    </row>
    <row r="7" spans="1:14" x14ac:dyDescent="0.25">
      <c r="A7" s="14" t="s">
        <v>69</v>
      </c>
      <c r="B7" s="15">
        <v>14</v>
      </c>
      <c r="C7" s="15">
        <v>17</v>
      </c>
      <c r="D7" s="15">
        <v>23</v>
      </c>
      <c r="E7" s="15">
        <v>23</v>
      </c>
      <c r="F7" s="15">
        <v>23</v>
      </c>
      <c r="I7" s="24" t="s">
        <v>69</v>
      </c>
      <c r="J7" s="15">
        <v>14</v>
      </c>
      <c r="K7" s="15">
        <v>17</v>
      </c>
      <c r="L7" s="15">
        <v>21</v>
      </c>
      <c r="M7" s="15">
        <v>21</v>
      </c>
      <c r="N7" s="15">
        <v>21</v>
      </c>
    </row>
    <row r="8" spans="1:14" x14ac:dyDescent="0.25">
      <c r="A8" s="14" t="s">
        <v>40</v>
      </c>
      <c r="B8" s="15">
        <v>1121.54</v>
      </c>
      <c r="C8" s="15">
        <v>1185.1600000000001</v>
      </c>
      <c r="D8" s="15">
        <v>1216.02</v>
      </c>
      <c r="E8" s="15">
        <v>1216.02</v>
      </c>
      <c r="F8" s="15">
        <v>1216.02</v>
      </c>
      <c r="I8" s="24" t="s">
        <v>40</v>
      </c>
      <c r="J8" s="15">
        <v>1180.5666211698187</v>
      </c>
      <c r="K8" s="15">
        <v>1247.533974751673</v>
      </c>
      <c r="L8" s="15">
        <v>1280.0236294743015</v>
      </c>
      <c r="M8" s="15">
        <v>1280.0236294743015</v>
      </c>
      <c r="N8" s="15">
        <v>1280.0236294743015</v>
      </c>
    </row>
    <row r="9" spans="1:14" x14ac:dyDescent="0.25">
      <c r="A9" s="14" t="s">
        <v>139</v>
      </c>
      <c r="B9" s="15">
        <v>198</v>
      </c>
      <c r="C9" s="15">
        <v>250</v>
      </c>
      <c r="D9" s="15">
        <v>290</v>
      </c>
      <c r="E9" s="15">
        <v>290</v>
      </c>
      <c r="F9" s="15">
        <v>290</v>
      </c>
      <c r="I9" s="24" t="s">
        <v>139</v>
      </c>
      <c r="J9" s="15">
        <v>196</v>
      </c>
      <c r="K9" s="15">
        <v>244</v>
      </c>
      <c r="L9" s="15">
        <v>259</v>
      </c>
      <c r="M9" s="15">
        <v>259</v>
      </c>
      <c r="N9" s="15">
        <v>259</v>
      </c>
    </row>
    <row r="10" spans="1:14" x14ac:dyDescent="0.25">
      <c r="A10" s="14" t="s">
        <v>66</v>
      </c>
      <c r="B10" s="15">
        <v>220</v>
      </c>
      <c r="C10" s="15">
        <v>220</v>
      </c>
      <c r="D10" s="15">
        <v>230</v>
      </c>
      <c r="E10" s="15">
        <v>230</v>
      </c>
      <c r="F10" s="15">
        <v>230</v>
      </c>
      <c r="I10" s="24" t="s">
        <v>66</v>
      </c>
      <c r="J10" s="15">
        <v>220</v>
      </c>
      <c r="K10" s="15">
        <v>220</v>
      </c>
      <c r="L10" s="15">
        <v>230</v>
      </c>
      <c r="M10" s="15">
        <v>230</v>
      </c>
      <c r="N10" s="15">
        <v>230</v>
      </c>
    </row>
    <row r="11" spans="1:14" x14ac:dyDescent="0.25">
      <c r="A11" s="14" t="s">
        <v>70</v>
      </c>
      <c r="B11" s="15">
        <v>0</v>
      </c>
      <c r="C11" s="15">
        <v>8</v>
      </c>
      <c r="D11" s="15">
        <v>9</v>
      </c>
      <c r="E11" s="15">
        <v>9</v>
      </c>
      <c r="F11" s="15">
        <v>9</v>
      </c>
      <c r="I11" s="24" t="s">
        <v>70</v>
      </c>
      <c r="J11" s="15">
        <v>0</v>
      </c>
      <c r="K11" s="15">
        <v>8</v>
      </c>
      <c r="L11" s="15">
        <v>9</v>
      </c>
      <c r="M11" s="15">
        <v>9</v>
      </c>
      <c r="N11" s="15">
        <v>9</v>
      </c>
    </row>
    <row r="12" spans="1:14" x14ac:dyDescent="0.25">
      <c r="A12" s="14" t="s">
        <v>43</v>
      </c>
      <c r="B12" s="15">
        <v>727</v>
      </c>
      <c r="C12" s="15">
        <v>727</v>
      </c>
      <c r="D12" s="15">
        <v>727</v>
      </c>
      <c r="E12" s="15">
        <v>763</v>
      </c>
      <c r="F12" s="15">
        <v>853</v>
      </c>
      <c r="I12" s="24" t="s">
        <v>43</v>
      </c>
      <c r="J12" s="15">
        <v>727</v>
      </c>
      <c r="K12" s="15">
        <v>727</v>
      </c>
      <c r="L12" s="15">
        <v>727</v>
      </c>
      <c r="M12" s="15">
        <v>763</v>
      </c>
      <c r="N12" s="15">
        <v>853</v>
      </c>
    </row>
    <row r="13" spans="1:14" x14ac:dyDescent="0.25">
      <c r="A13" s="14" t="s">
        <v>49</v>
      </c>
      <c r="B13" s="15">
        <v>4188.138620787644</v>
      </c>
      <c r="C13" s="15">
        <v>3857.9351365439197</v>
      </c>
      <c r="D13" s="15">
        <v>3493.3564616181247</v>
      </c>
      <c r="E13" s="15">
        <v>3051.5797690068284</v>
      </c>
      <c r="F13" s="15">
        <v>2770.6810003567134</v>
      </c>
      <c r="I13" s="24" t="s">
        <v>49</v>
      </c>
      <c r="J13" s="15">
        <v>4213.5459744185082</v>
      </c>
      <c r="K13" s="15">
        <v>4023.6104538385825</v>
      </c>
      <c r="L13" s="15">
        <v>3819.7153834955284</v>
      </c>
      <c r="M13" s="15">
        <v>3314.2083944675228</v>
      </c>
      <c r="N13" s="15">
        <v>3167.1392556954447</v>
      </c>
    </row>
    <row r="14" spans="1:14" x14ac:dyDescent="0.25">
      <c r="A14" s="47" t="s">
        <v>71</v>
      </c>
      <c r="B14" s="46">
        <v>2418.5830356692863</v>
      </c>
      <c r="C14" s="46">
        <v>2224.4992118192818</v>
      </c>
      <c r="D14" s="46">
        <v>2015.4858630577382</v>
      </c>
      <c r="E14" s="46">
        <v>1761.6839395615787</v>
      </c>
      <c r="F14" s="46">
        <v>1597.4591655346517</v>
      </c>
      <c r="I14" s="47" t="s">
        <v>71</v>
      </c>
      <c r="J14" s="46">
        <v>2436.4070118993814</v>
      </c>
      <c r="K14" s="46">
        <v>2324.3023947874467</v>
      </c>
      <c r="L14" s="46">
        <v>2204.7241365347163</v>
      </c>
      <c r="M14" s="46">
        <v>1913.2521320436858</v>
      </c>
      <c r="N14" s="46">
        <v>1831.0420794949339</v>
      </c>
    </row>
    <row r="15" spans="1:14" x14ac:dyDescent="0.25">
      <c r="A15" s="47" t="s">
        <v>72</v>
      </c>
      <c r="B15" s="46">
        <v>1769.5555851183576</v>
      </c>
      <c r="C15" s="46">
        <v>1633.435924724638</v>
      </c>
      <c r="D15" s="46">
        <v>1477.8705985603867</v>
      </c>
      <c r="E15" s="46">
        <v>1289.89582944525</v>
      </c>
      <c r="F15" s="46">
        <v>1173.2218348220617</v>
      </c>
      <c r="I15" s="47" t="s">
        <v>72</v>
      </c>
      <c r="J15" s="46">
        <v>1777.1389625191266</v>
      </c>
      <c r="K15" s="46">
        <v>1699.3080590511356</v>
      </c>
      <c r="L15" s="46">
        <v>1614.9912469608121</v>
      </c>
      <c r="M15" s="46">
        <v>1400.956262423837</v>
      </c>
      <c r="N15" s="46">
        <v>1336.0971762005108</v>
      </c>
    </row>
    <row r="16" spans="1:14" x14ac:dyDescent="0.25">
      <c r="A16" s="14" t="s">
        <v>44</v>
      </c>
      <c r="B16" s="15">
        <v>274.66999999999996</v>
      </c>
      <c r="C16" s="15">
        <v>220.46156231894963</v>
      </c>
      <c r="D16" s="15">
        <v>172.43929500737687</v>
      </c>
      <c r="E16" s="15">
        <v>118.70488348123952</v>
      </c>
      <c r="F16" s="15">
        <v>65.429550194751329</v>
      </c>
      <c r="I16" s="24" t="s">
        <v>44</v>
      </c>
      <c r="J16" s="15">
        <v>274.66999999999996</v>
      </c>
      <c r="K16" s="15">
        <v>226.75780758561194</v>
      </c>
      <c r="L16" s="15">
        <v>197.91399294849251</v>
      </c>
      <c r="M16" s="15">
        <v>157.17838948667475</v>
      </c>
      <c r="N16" s="15">
        <v>116.85789355752786</v>
      </c>
    </row>
    <row r="17" spans="1:14" x14ac:dyDescent="0.25">
      <c r="A17" s="14" t="s">
        <v>45</v>
      </c>
      <c r="B17" s="15">
        <v>57</v>
      </c>
      <c r="C17" s="15">
        <v>61</v>
      </c>
      <c r="D17" s="15">
        <v>61</v>
      </c>
      <c r="E17" s="15">
        <v>61</v>
      </c>
      <c r="F17" s="15">
        <v>61</v>
      </c>
      <c r="I17" s="24" t="s">
        <v>45</v>
      </c>
      <c r="J17" s="15">
        <v>57</v>
      </c>
      <c r="K17" s="15">
        <v>61</v>
      </c>
      <c r="L17" s="15">
        <v>61</v>
      </c>
      <c r="M17" s="15">
        <v>61</v>
      </c>
      <c r="N17" s="15">
        <v>61</v>
      </c>
    </row>
    <row r="18" spans="1:14" x14ac:dyDescent="0.25">
      <c r="A18" s="14" t="s">
        <v>64</v>
      </c>
      <c r="B18" s="15">
        <v>1280.1182922058492</v>
      </c>
      <c r="C18" s="15">
        <v>1404.7987593852492</v>
      </c>
      <c r="D18" s="15">
        <v>1454.7953665655323</v>
      </c>
      <c r="E18" s="15">
        <v>1495.1908746814756</v>
      </c>
      <c r="F18" s="15">
        <v>1516.3176672856962</v>
      </c>
      <c r="I18" s="24" t="s">
        <v>64</v>
      </c>
      <c r="J18" s="15">
        <v>1280.1182922058492</v>
      </c>
      <c r="K18" s="15">
        <v>1404.7987593852492</v>
      </c>
      <c r="L18" s="15">
        <v>1454.7953665655323</v>
      </c>
      <c r="M18" s="15">
        <v>1495.1908746814756</v>
      </c>
      <c r="N18" s="15">
        <v>1516.3176672856962</v>
      </c>
    </row>
    <row r="19" spans="1:14" x14ac:dyDescent="0.25">
      <c r="A19" s="14" t="s">
        <v>46</v>
      </c>
      <c r="B19" s="15">
        <v>204</v>
      </c>
      <c r="C19" s="15">
        <v>220</v>
      </c>
      <c r="D19" s="15">
        <v>220</v>
      </c>
      <c r="E19" s="15">
        <v>220</v>
      </c>
      <c r="F19" s="15">
        <v>220</v>
      </c>
      <c r="I19" s="24" t="s">
        <v>46</v>
      </c>
      <c r="J19" s="15">
        <v>160</v>
      </c>
      <c r="K19" s="15">
        <v>175</v>
      </c>
      <c r="L19" s="15">
        <v>175</v>
      </c>
      <c r="M19" s="15">
        <v>175</v>
      </c>
      <c r="N19" s="15">
        <v>175</v>
      </c>
    </row>
    <row r="20" spans="1:14" x14ac:dyDescent="0.25">
      <c r="A20" s="14" t="s">
        <v>47</v>
      </c>
      <c r="B20" s="15">
        <v>4093.1319883880633</v>
      </c>
      <c r="C20" s="15">
        <v>3947.1663352105024</v>
      </c>
      <c r="D20" s="15">
        <v>3845.8652723955556</v>
      </c>
      <c r="E20" s="15">
        <v>3722.7770108359987</v>
      </c>
      <c r="F20" s="15">
        <v>3568.4927500066274</v>
      </c>
      <c r="I20" s="24" t="s">
        <v>47</v>
      </c>
      <c r="J20" s="15">
        <v>3779.04</v>
      </c>
      <c r="K20" s="15">
        <v>3644.31</v>
      </c>
      <c r="L20" s="15">
        <v>3550.65</v>
      </c>
      <c r="M20" s="15">
        <v>3436.9399999999996</v>
      </c>
      <c r="N20" s="15">
        <v>3293.5299999999997</v>
      </c>
    </row>
    <row r="21" spans="1:14" x14ac:dyDescent="0.25">
      <c r="A21" s="47" t="s">
        <v>73</v>
      </c>
      <c r="B21" s="46">
        <v>2671.5944482102454</v>
      </c>
      <c r="C21" s="46">
        <v>2579.7110195454597</v>
      </c>
      <c r="D21" s="46">
        <v>2520.3791919960554</v>
      </c>
      <c r="E21" s="46">
        <v>2445.5347882228843</v>
      </c>
      <c r="F21" s="46">
        <v>2348.4787030756074</v>
      </c>
      <c r="I21" s="47" t="s">
        <v>73</v>
      </c>
      <c r="J21" s="46">
        <v>2457.866892353426</v>
      </c>
      <c r="K21" s="46">
        <v>2373.334137981823</v>
      </c>
      <c r="L21" s="46">
        <v>2318.7488566363709</v>
      </c>
      <c r="M21" s="46">
        <v>2249.8920051650539</v>
      </c>
      <c r="N21" s="46">
        <v>2160.6004068295588</v>
      </c>
    </row>
    <row r="22" spans="1:14" x14ac:dyDescent="0.25">
      <c r="A22" s="47" t="s">
        <v>74</v>
      </c>
      <c r="B22" s="46">
        <v>1080.6230022331445</v>
      </c>
      <c r="C22" s="46">
        <v>1043.4574262207625</v>
      </c>
      <c r="D22" s="46">
        <v>1019.4585226231868</v>
      </c>
      <c r="E22" s="46">
        <v>989.18499650476883</v>
      </c>
      <c r="F22" s="46">
        <v>949.92715249064167</v>
      </c>
      <c r="I22" s="47" t="s">
        <v>74</v>
      </c>
      <c r="J22" s="46">
        <v>994.17316205449299</v>
      </c>
      <c r="K22" s="46">
        <v>959.98083212310155</v>
      </c>
      <c r="L22" s="46">
        <v>937.90184081333189</v>
      </c>
      <c r="M22" s="46">
        <v>910.05019678438737</v>
      </c>
      <c r="N22" s="46">
        <v>873.93298029139032</v>
      </c>
    </row>
    <row r="23" spans="1:14" x14ac:dyDescent="0.25">
      <c r="A23" s="47" t="s">
        <v>75</v>
      </c>
      <c r="B23" s="46">
        <v>340.91453794467361</v>
      </c>
      <c r="C23" s="46">
        <v>323.9978894442803</v>
      </c>
      <c r="D23" s="46">
        <v>306.02755777631307</v>
      </c>
      <c r="E23" s="46">
        <v>288.05722610834579</v>
      </c>
      <c r="F23" s="46">
        <v>270.08689444037827</v>
      </c>
      <c r="I23" s="47" t="s">
        <v>75</v>
      </c>
      <c r="J23" s="46">
        <v>327.27795642688665</v>
      </c>
      <c r="K23" s="46">
        <v>311.03797386650911</v>
      </c>
      <c r="L23" s="46">
        <v>293.78645546526053</v>
      </c>
      <c r="M23" s="46">
        <v>276.53493706401196</v>
      </c>
      <c r="N23" s="46">
        <v>259.28341866276315</v>
      </c>
    </row>
    <row r="24" spans="1:14" x14ac:dyDescent="0.25">
      <c r="A24" s="14" t="s">
        <v>50</v>
      </c>
      <c r="B24" s="15">
        <v>105.79</v>
      </c>
      <c r="C24" s="15">
        <v>145.41999999999999</v>
      </c>
      <c r="D24" s="15">
        <v>152.22</v>
      </c>
      <c r="E24" s="15">
        <v>152.22</v>
      </c>
      <c r="F24" s="15">
        <v>152.22</v>
      </c>
      <c r="I24" s="24" t="s">
        <v>50</v>
      </c>
      <c r="J24" s="15">
        <v>110.20093821310577</v>
      </c>
      <c r="K24" s="15">
        <v>151.47834637124234</v>
      </c>
      <c r="L24" s="15">
        <v>158.56005302680296</v>
      </c>
      <c r="M24" s="15">
        <v>158.56005302680296</v>
      </c>
      <c r="N24" s="15">
        <v>158.56005302680296</v>
      </c>
    </row>
    <row r="25" spans="1:14" x14ac:dyDescent="0.25">
      <c r="A25" s="14" t="s">
        <v>42</v>
      </c>
      <c r="B25" s="15">
        <v>58.68</v>
      </c>
      <c r="C25" s="15">
        <v>63.11</v>
      </c>
      <c r="D25" s="15">
        <v>65.87</v>
      </c>
      <c r="E25" s="15">
        <v>69.86</v>
      </c>
      <c r="F25" s="15">
        <v>74.209999999999994</v>
      </c>
      <c r="I25" s="24" t="s">
        <v>42</v>
      </c>
      <c r="J25" s="15">
        <v>54.331506849315069</v>
      </c>
      <c r="K25" s="15">
        <v>58.438356164383563</v>
      </c>
      <c r="L25" s="15">
        <v>60.986301369863014</v>
      </c>
      <c r="M25" s="15">
        <v>64.68493150684931</v>
      </c>
      <c r="N25" s="15">
        <v>68.712328767123282</v>
      </c>
    </row>
    <row r="26" spans="1:14" x14ac:dyDescent="0.25">
      <c r="A26" s="14" t="s">
        <v>51</v>
      </c>
      <c r="B26" s="15">
        <v>673.18</v>
      </c>
      <c r="C26" s="15">
        <v>690.18</v>
      </c>
      <c r="D26" s="15">
        <v>691.13</v>
      </c>
      <c r="E26" s="15">
        <v>691.13</v>
      </c>
      <c r="F26" s="15">
        <v>691.13</v>
      </c>
      <c r="I26" s="24" t="s">
        <v>51</v>
      </c>
      <c r="J26" s="15">
        <v>652.98</v>
      </c>
      <c r="K26" s="15">
        <v>669.47</v>
      </c>
      <c r="L26" s="15">
        <v>670.4</v>
      </c>
      <c r="M26" s="15">
        <v>670.4</v>
      </c>
      <c r="N26" s="15">
        <v>670.4</v>
      </c>
    </row>
    <row r="27" spans="1:14" x14ac:dyDescent="0.25">
      <c r="A27" s="14" t="s">
        <v>52</v>
      </c>
      <c r="B27" s="15">
        <v>144.03</v>
      </c>
      <c r="C27" s="15">
        <v>145.02000000000001</v>
      </c>
      <c r="D27" s="15">
        <v>144.9</v>
      </c>
      <c r="E27" s="15">
        <v>139.61000000000001</v>
      </c>
      <c r="F27" s="15">
        <v>137.08000000000001</v>
      </c>
      <c r="I27" s="24" t="s">
        <v>52</v>
      </c>
      <c r="J27" s="15">
        <v>133.36049535110965</v>
      </c>
      <c r="K27" s="15">
        <v>134.27476655219544</v>
      </c>
      <c r="L27" s="15">
        <v>134.16370201434347</v>
      </c>
      <c r="M27" s="15">
        <v>129.26617018216197</v>
      </c>
      <c r="N27" s="15">
        <v>126.93003821563738</v>
      </c>
    </row>
    <row r="28" spans="1:14" x14ac:dyDescent="0.25">
      <c r="A28" s="14" t="s">
        <v>53</v>
      </c>
      <c r="B28" s="15">
        <v>3876.6749999999997</v>
      </c>
      <c r="C28" s="15">
        <v>3798.3583333333336</v>
      </c>
      <c r="D28" s="15">
        <v>3635.2643705773521</v>
      </c>
      <c r="E28" s="15">
        <v>3608.3131679402968</v>
      </c>
      <c r="F28" s="15">
        <v>3575.9717247758281</v>
      </c>
      <c r="I28" s="24" t="s">
        <v>53</v>
      </c>
      <c r="J28" s="15">
        <v>3876.6749999999997</v>
      </c>
      <c r="K28" s="15">
        <v>3798.3583333333331</v>
      </c>
      <c r="L28" s="15">
        <v>3635.2643705773526</v>
      </c>
      <c r="M28" s="15">
        <v>3608.3131679402964</v>
      </c>
      <c r="N28" s="15">
        <v>3575.9717247758281</v>
      </c>
    </row>
    <row r="29" spans="1:14" x14ac:dyDescent="0.25">
      <c r="A29" s="14" t="s">
        <v>55</v>
      </c>
      <c r="B29" s="15">
        <v>140</v>
      </c>
      <c r="C29" s="15">
        <v>125</v>
      </c>
      <c r="D29" s="15">
        <v>125</v>
      </c>
      <c r="E29" s="15">
        <v>125</v>
      </c>
      <c r="F29" s="15">
        <v>125</v>
      </c>
      <c r="I29" s="24" t="s">
        <v>55</v>
      </c>
      <c r="J29" s="15">
        <v>129.62962962962962</v>
      </c>
      <c r="K29" s="15">
        <v>115.74074074074073</v>
      </c>
      <c r="L29" s="15">
        <v>115.74074074074073</v>
      </c>
      <c r="M29" s="15">
        <v>115.74074074074073</v>
      </c>
      <c r="N29" s="15">
        <v>115.74074074074073</v>
      </c>
    </row>
    <row r="30" spans="1:14" x14ac:dyDescent="0.25">
      <c r="A30" s="14" t="s">
        <v>56</v>
      </c>
      <c r="B30" s="15">
        <v>57</v>
      </c>
      <c r="C30" s="15">
        <v>59</v>
      </c>
      <c r="D30" s="15">
        <v>59</v>
      </c>
      <c r="E30" s="15">
        <v>59</v>
      </c>
      <c r="F30" s="15">
        <v>59</v>
      </c>
      <c r="I30" s="24" t="s">
        <v>56</v>
      </c>
      <c r="J30" s="15">
        <v>57</v>
      </c>
      <c r="K30" s="15">
        <v>59</v>
      </c>
      <c r="L30" s="15">
        <v>59</v>
      </c>
      <c r="M30" s="15">
        <v>59</v>
      </c>
      <c r="N30" s="15">
        <v>59</v>
      </c>
    </row>
    <row r="31" spans="1:14" x14ac:dyDescent="0.25">
      <c r="A31" s="14" t="s">
        <v>54</v>
      </c>
      <c r="B31" s="15">
        <v>120</v>
      </c>
      <c r="C31" s="15">
        <v>125</v>
      </c>
      <c r="D31" s="15">
        <v>125</v>
      </c>
      <c r="E31" s="15">
        <v>130</v>
      </c>
      <c r="F31" s="15">
        <v>130</v>
      </c>
      <c r="I31" s="24" t="s">
        <v>54</v>
      </c>
      <c r="J31" s="15">
        <v>120</v>
      </c>
      <c r="K31" s="15">
        <v>120</v>
      </c>
      <c r="L31" s="15">
        <v>120</v>
      </c>
      <c r="M31" s="15">
        <v>120</v>
      </c>
      <c r="N31" s="15">
        <v>120</v>
      </c>
    </row>
    <row r="32" spans="1:14" x14ac:dyDescent="0.25">
      <c r="A32" s="14" t="s">
        <v>48</v>
      </c>
      <c r="B32" s="15">
        <v>9.89</v>
      </c>
      <c r="C32" s="15">
        <v>10.050000000000001</v>
      </c>
      <c r="D32" s="15">
        <v>10.31</v>
      </c>
      <c r="E32" s="15">
        <v>10.52</v>
      </c>
      <c r="F32" s="15">
        <v>10.64</v>
      </c>
      <c r="I32" s="24" t="s">
        <v>48</v>
      </c>
      <c r="J32" s="15">
        <v>9.89</v>
      </c>
      <c r="K32" s="15">
        <v>10.050000000000001</v>
      </c>
      <c r="L32" s="15">
        <v>10.31</v>
      </c>
      <c r="M32" s="15">
        <v>10.52</v>
      </c>
      <c r="N32" s="15">
        <v>10.64</v>
      </c>
    </row>
    <row r="33" spans="1:14" x14ac:dyDescent="0.25">
      <c r="A33" s="14" t="s">
        <v>76</v>
      </c>
      <c r="B33" s="15">
        <v>0</v>
      </c>
      <c r="C33" s="15">
        <v>0</v>
      </c>
      <c r="D33" s="15">
        <v>0</v>
      </c>
      <c r="E33" s="15">
        <v>0</v>
      </c>
      <c r="F33" s="15">
        <v>0</v>
      </c>
      <c r="I33" s="24" t="s">
        <v>76</v>
      </c>
      <c r="J33" s="15">
        <v>0</v>
      </c>
      <c r="K33" s="15">
        <v>0</v>
      </c>
      <c r="L33" s="15">
        <v>0</v>
      </c>
      <c r="M33" s="15">
        <v>0</v>
      </c>
      <c r="N33" s="15">
        <v>0</v>
      </c>
    </row>
    <row r="34" spans="1:14" x14ac:dyDescent="0.25">
      <c r="A34" s="14" t="s">
        <v>57</v>
      </c>
      <c r="B34" s="15">
        <v>3547.48</v>
      </c>
      <c r="C34" s="15">
        <v>3230.74</v>
      </c>
      <c r="D34" s="15">
        <v>2948.17</v>
      </c>
      <c r="E34" s="15">
        <v>2754.34</v>
      </c>
      <c r="F34" s="15">
        <v>2587.04</v>
      </c>
      <c r="I34" s="24" t="s">
        <v>57</v>
      </c>
      <c r="J34" s="15">
        <v>3547.4806666666664</v>
      </c>
      <c r="K34" s="15">
        <v>3356.3217317791641</v>
      </c>
      <c r="L34" s="15">
        <v>3196.7605481986329</v>
      </c>
      <c r="M34" s="15">
        <v>3042.721210336591</v>
      </c>
      <c r="N34" s="15">
        <v>2893.9330928099157</v>
      </c>
    </row>
    <row r="35" spans="1:14" x14ac:dyDescent="0.25">
      <c r="A35" s="14" t="s">
        <v>58</v>
      </c>
      <c r="B35" s="15">
        <v>815.83140276616837</v>
      </c>
      <c r="C35" s="15">
        <v>904.60446262172195</v>
      </c>
      <c r="D35" s="15">
        <v>985.04624442614568</v>
      </c>
      <c r="E35" s="15">
        <v>1053.9862248056806</v>
      </c>
      <c r="F35" s="15">
        <v>1086.136031410015</v>
      </c>
      <c r="I35" s="24" t="s">
        <v>58</v>
      </c>
      <c r="J35" s="15">
        <v>815.83140276616837</v>
      </c>
      <c r="K35" s="15">
        <v>904.60446262172195</v>
      </c>
      <c r="L35" s="15">
        <v>985.04624442614568</v>
      </c>
      <c r="M35" s="15">
        <v>1053.9862248056806</v>
      </c>
      <c r="N35" s="15">
        <v>1086.136031410015</v>
      </c>
    </row>
    <row r="36" spans="1:14" x14ac:dyDescent="0.25">
      <c r="A36" s="14" t="s">
        <v>59</v>
      </c>
      <c r="B36" s="15">
        <v>163.79244318324214</v>
      </c>
      <c r="C36" s="15">
        <v>176.65163913275109</v>
      </c>
      <c r="D36" s="15">
        <v>190.32340460392743</v>
      </c>
      <c r="E36" s="15">
        <v>203.63733042275007</v>
      </c>
      <c r="F36" s="15">
        <v>203.63733042275007</v>
      </c>
      <c r="I36" s="24" t="s">
        <v>59</v>
      </c>
      <c r="J36" s="15">
        <v>158.92308505616208</v>
      </c>
      <c r="K36" s="15">
        <v>169.151811367904</v>
      </c>
      <c r="L36" s="15">
        <v>179.75894860437117</v>
      </c>
      <c r="M36" s="15">
        <v>189.72374941984404</v>
      </c>
      <c r="N36" s="15">
        <v>189.72374941984404</v>
      </c>
    </row>
    <row r="37" spans="1:14" x14ac:dyDescent="0.25">
      <c r="A37" s="14" t="s">
        <v>60</v>
      </c>
      <c r="B37" s="15">
        <v>710.64</v>
      </c>
      <c r="C37" s="15">
        <v>717.12</v>
      </c>
      <c r="D37" s="15">
        <v>733.32</v>
      </c>
      <c r="E37" s="15">
        <v>760.32</v>
      </c>
      <c r="F37" s="15">
        <v>787.32</v>
      </c>
      <c r="I37" s="24" t="s">
        <v>60</v>
      </c>
      <c r="J37" s="15">
        <v>658</v>
      </c>
      <c r="K37" s="15">
        <v>664</v>
      </c>
      <c r="L37" s="15">
        <v>679</v>
      </c>
      <c r="M37" s="15">
        <v>704</v>
      </c>
      <c r="N37" s="15">
        <v>729</v>
      </c>
    </row>
    <row r="38" spans="1:14" x14ac:dyDescent="0.25">
      <c r="A38" s="14" t="s">
        <v>61</v>
      </c>
      <c r="B38" s="15">
        <v>192.45585513078467</v>
      </c>
      <c r="C38" s="15">
        <v>238.23094567404422</v>
      </c>
      <c r="D38" s="15">
        <v>285.92725352112672</v>
      </c>
      <c r="E38" s="15">
        <v>338.38483903420519</v>
      </c>
      <c r="F38" s="15">
        <v>382.40577464788726</v>
      </c>
      <c r="I38" s="24" t="s">
        <v>61</v>
      </c>
      <c r="J38" s="15">
        <v>177.0593867203219</v>
      </c>
      <c r="K38" s="15">
        <v>219.1724700201207</v>
      </c>
      <c r="L38" s="15">
        <v>263.05307323943657</v>
      </c>
      <c r="M38" s="15">
        <v>311.31405191146877</v>
      </c>
      <c r="N38" s="15">
        <v>351.81331267605628</v>
      </c>
    </row>
    <row r="39" spans="1:14" x14ac:dyDescent="0.25">
      <c r="A39" s="16" t="s">
        <v>65</v>
      </c>
      <c r="B39" s="17">
        <v>47</v>
      </c>
      <c r="C39" s="17">
        <v>56.4</v>
      </c>
      <c r="D39" s="17">
        <v>57.4</v>
      </c>
      <c r="E39" s="17">
        <v>58.8</v>
      </c>
      <c r="F39" s="17">
        <v>60.7</v>
      </c>
      <c r="I39" s="27" t="s">
        <v>65</v>
      </c>
      <c r="J39" s="17">
        <v>47</v>
      </c>
      <c r="K39" s="17">
        <v>56</v>
      </c>
      <c r="L39" s="17">
        <v>56</v>
      </c>
      <c r="M39" s="17">
        <v>56</v>
      </c>
      <c r="N39" s="17">
        <v>56</v>
      </c>
    </row>
    <row r="40" spans="1:14" x14ac:dyDescent="0.25">
      <c r="A40" s="22" t="s">
        <v>63</v>
      </c>
      <c r="B40">
        <v>61</v>
      </c>
      <c r="C40">
        <v>72</v>
      </c>
      <c r="D40">
        <v>76</v>
      </c>
      <c r="E40">
        <v>76</v>
      </c>
      <c r="F40">
        <v>76</v>
      </c>
      <c r="I40" s="28" t="s">
        <v>63</v>
      </c>
      <c r="J40">
        <v>52</v>
      </c>
      <c r="K40">
        <v>61</v>
      </c>
      <c r="L40">
        <v>65</v>
      </c>
      <c r="M40">
        <v>65</v>
      </c>
      <c r="N40">
        <v>65</v>
      </c>
    </row>
    <row r="41" spans="1:14" x14ac:dyDescent="0.25">
      <c r="A41" s="22" t="s">
        <v>62</v>
      </c>
      <c r="B41" s="15">
        <v>327.12</v>
      </c>
      <c r="C41" s="15">
        <v>332.08</v>
      </c>
      <c r="D41" s="15">
        <v>332.08</v>
      </c>
      <c r="E41" s="15">
        <v>332.08</v>
      </c>
      <c r="F41" s="15">
        <v>332.08</v>
      </c>
      <c r="I41" s="28" t="s">
        <v>62</v>
      </c>
      <c r="J41" s="15">
        <v>327.12248443952359</v>
      </c>
      <c r="K41" s="15">
        <v>332.07982460909392</v>
      </c>
      <c r="L41" s="15">
        <v>332.07982460909392</v>
      </c>
      <c r="M41" s="15">
        <v>332.07982460909392</v>
      </c>
      <c r="N41" s="15">
        <v>332.07982460909392</v>
      </c>
    </row>
    <row r="42" spans="1:14" x14ac:dyDescent="0.25">
      <c r="A42" s="22" t="s">
        <v>67</v>
      </c>
      <c r="B42" s="15">
        <v>4283.8164060999998</v>
      </c>
      <c r="C42" s="15">
        <v>4161.7507190360011</v>
      </c>
      <c r="D42" s="15">
        <v>3971.5884447028598</v>
      </c>
      <c r="E42" s="15">
        <v>3616.1835364002372</v>
      </c>
      <c r="F42" s="15">
        <v>3070.2074518091249</v>
      </c>
      <c r="I42" s="28" t="s">
        <v>67</v>
      </c>
      <c r="J42" s="15">
        <v>4244.7988315479997</v>
      </c>
      <c r="K42" s="15">
        <v>4097.3966930110009</v>
      </c>
      <c r="L42" s="15">
        <v>4029.2751668148599</v>
      </c>
      <c r="M42" s="15">
        <v>3980.6611273472363</v>
      </c>
      <c r="N42" s="15">
        <v>3941.2092045111244</v>
      </c>
    </row>
    <row r="45" spans="1:14" x14ac:dyDescent="0.25">
      <c r="A45" s="51" t="s">
        <v>140</v>
      </c>
    </row>
  </sheetData>
  <sheetProtection password="DEC9" sheet="1" objects="1" scenarios="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5"/>
  <sheetViews>
    <sheetView zoomScale="85" zoomScaleNormal="85" workbookViewId="0">
      <selection activeCell="B28" sqref="B28:F28"/>
    </sheetView>
  </sheetViews>
  <sheetFormatPr defaultColWidth="9.140625" defaultRowHeight="15" x14ac:dyDescent="0.25"/>
  <cols>
    <col min="1" max="1" width="14.85546875" customWidth="1"/>
    <col min="9" max="9" width="20.140625" customWidth="1"/>
  </cols>
  <sheetData>
    <row r="2" spans="1:14" ht="18.75" x14ac:dyDescent="0.3">
      <c r="A2" s="18" t="s">
        <v>68</v>
      </c>
      <c r="I2" s="18" t="s">
        <v>68</v>
      </c>
    </row>
    <row r="3" spans="1:14" ht="18.75" x14ac:dyDescent="0.3">
      <c r="A3" s="18" t="s">
        <v>84</v>
      </c>
      <c r="I3" s="18" t="s">
        <v>86</v>
      </c>
    </row>
    <row r="4" spans="1:14" ht="15.75" thickBot="1" x14ac:dyDescent="0.3">
      <c r="A4" s="19" t="s">
        <v>37</v>
      </c>
      <c r="B4" s="20"/>
      <c r="C4" s="20"/>
      <c r="D4" s="20"/>
      <c r="E4" s="20"/>
      <c r="F4" s="20"/>
      <c r="I4" s="19" t="s">
        <v>37</v>
      </c>
      <c r="J4" s="20"/>
      <c r="K4" s="20"/>
      <c r="L4" s="20"/>
      <c r="M4" s="20"/>
      <c r="N4" s="20"/>
    </row>
    <row r="5" spans="1:14" ht="16.5" thickTop="1" thickBot="1" x14ac:dyDescent="0.3">
      <c r="A5" s="10" t="s">
        <v>38</v>
      </c>
      <c r="B5" s="11">
        <v>2015</v>
      </c>
      <c r="C5" s="11">
        <v>2020</v>
      </c>
      <c r="D5" s="11">
        <v>2025</v>
      </c>
      <c r="E5" s="11">
        <v>2030</v>
      </c>
      <c r="F5" s="11">
        <v>2035</v>
      </c>
      <c r="I5" s="25" t="s">
        <v>38</v>
      </c>
      <c r="J5" s="26">
        <v>2015</v>
      </c>
      <c r="K5" s="26">
        <v>2020</v>
      </c>
      <c r="L5" s="26">
        <v>2025</v>
      </c>
      <c r="M5" s="26">
        <v>2030</v>
      </c>
      <c r="N5" s="26">
        <v>2035</v>
      </c>
    </row>
    <row r="6" spans="1:14" ht="15.75" thickTop="1" x14ac:dyDescent="0.25">
      <c r="A6" s="12" t="s">
        <v>39</v>
      </c>
      <c r="B6" s="13">
        <v>247.90433113339373</v>
      </c>
      <c r="C6" s="13">
        <v>449.86340829784882</v>
      </c>
      <c r="D6" s="13">
        <v>386.23250391394885</v>
      </c>
      <c r="E6" s="13">
        <v>298.77054786306417</v>
      </c>
      <c r="F6" s="13">
        <v>296.47148164972765</v>
      </c>
      <c r="I6" s="23" t="s">
        <v>39</v>
      </c>
      <c r="J6" s="13">
        <v>397.40958479487716</v>
      </c>
      <c r="K6" s="13">
        <v>367.83349383451952</v>
      </c>
      <c r="L6" s="13">
        <v>315.38194013872561</v>
      </c>
      <c r="M6" s="13">
        <v>288.55287788672723</v>
      </c>
      <c r="N6" s="13">
        <v>286.57265724540741</v>
      </c>
    </row>
    <row r="7" spans="1:14" x14ac:dyDescent="0.25">
      <c r="A7" s="14" t="s">
        <v>69</v>
      </c>
      <c r="B7" s="15">
        <v>15</v>
      </c>
      <c r="C7" s="15">
        <v>19</v>
      </c>
      <c r="D7" s="15">
        <v>25</v>
      </c>
      <c r="E7" s="15">
        <v>25</v>
      </c>
      <c r="F7" s="15">
        <v>25</v>
      </c>
      <c r="I7" s="24" t="s">
        <v>69</v>
      </c>
      <c r="J7" s="15">
        <v>15</v>
      </c>
      <c r="K7" s="15">
        <v>19</v>
      </c>
      <c r="L7" s="15">
        <v>23</v>
      </c>
      <c r="M7" s="15">
        <v>23</v>
      </c>
      <c r="N7" s="15">
        <v>23</v>
      </c>
    </row>
    <row r="8" spans="1:14" x14ac:dyDescent="0.25">
      <c r="A8" s="14" t="s">
        <v>40</v>
      </c>
      <c r="B8" s="15">
        <v>1012.77</v>
      </c>
      <c r="C8" s="15">
        <v>1070.27</v>
      </c>
      <c r="D8" s="15">
        <v>1096</v>
      </c>
      <c r="E8" s="15">
        <v>1096</v>
      </c>
      <c r="F8" s="15">
        <v>1096</v>
      </c>
      <c r="I8" s="24" t="s">
        <v>40</v>
      </c>
      <c r="J8" s="15">
        <v>1066.0747366673363</v>
      </c>
      <c r="K8" s="15">
        <v>1126.6049691345061</v>
      </c>
      <c r="L8" s="15">
        <v>1153.6853075553536</v>
      </c>
      <c r="M8" s="15">
        <v>1153.6853075553536</v>
      </c>
      <c r="N8" s="15">
        <v>1153.6853075553536</v>
      </c>
    </row>
    <row r="9" spans="1:14" x14ac:dyDescent="0.25">
      <c r="A9" s="14" t="s">
        <v>139</v>
      </c>
      <c r="B9" s="15">
        <v>168</v>
      </c>
      <c r="C9" s="15">
        <v>213</v>
      </c>
      <c r="D9" s="15">
        <v>247</v>
      </c>
      <c r="E9" s="15">
        <v>247</v>
      </c>
      <c r="F9" s="15">
        <v>247</v>
      </c>
      <c r="I9" s="24" t="s">
        <v>139</v>
      </c>
      <c r="J9" s="15">
        <v>167</v>
      </c>
      <c r="K9" s="15">
        <v>207</v>
      </c>
      <c r="L9" s="15">
        <v>221</v>
      </c>
      <c r="M9" s="15">
        <v>221</v>
      </c>
      <c r="N9" s="15">
        <v>221</v>
      </c>
    </row>
    <row r="10" spans="1:14" x14ac:dyDescent="0.25">
      <c r="A10" s="14" t="s">
        <v>66</v>
      </c>
      <c r="B10" s="15">
        <v>200</v>
      </c>
      <c r="C10" s="15">
        <v>200</v>
      </c>
      <c r="D10" s="15">
        <v>210</v>
      </c>
      <c r="E10" s="15">
        <v>210</v>
      </c>
      <c r="F10" s="15">
        <v>210</v>
      </c>
      <c r="I10" s="24" t="s">
        <v>66</v>
      </c>
      <c r="J10" s="15">
        <v>200</v>
      </c>
      <c r="K10" s="15">
        <v>200</v>
      </c>
      <c r="L10" s="15">
        <v>210</v>
      </c>
      <c r="M10" s="15">
        <v>210</v>
      </c>
      <c r="N10" s="15">
        <v>210</v>
      </c>
    </row>
    <row r="11" spans="1:14" x14ac:dyDescent="0.25">
      <c r="A11" s="14" t="s">
        <v>70</v>
      </c>
      <c r="B11" s="15">
        <v>0</v>
      </c>
      <c r="C11" s="15">
        <v>0</v>
      </c>
      <c r="D11" s="15">
        <v>9</v>
      </c>
      <c r="E11" s="15">
        <v>9</v>
      </c>
      <c r="F11" s="15">
        <v>9</v>
      </c>
      <c r="I11" s="24" t="s">
        <v>70</v>
      </c>
      <c r="J11" s="15">
        <v>0</v>
      </c>
      <c r="K11" s="15">
        <v>0</v>
      </c>
      <c r="L11" s="15">
        <v>9</v>
      </c>
      <c r="M11" s="15">
        <v>9</v>
      </c>
      <c r="N11" s="15">
        <v>9</v>
      </c>
    </row>
    <row r="12" spans="1:14" x14ac:dyDescent="0.25">
      <c r="A12" s="14" t="s">
        <v>43</v>
      </c>
      <c r="B12" s="15">
        <v>645</v>
      </c>
      <c r="C12" s="15">
        <v>645</v>
      </c>
      <c r="D12" s="15">
        <v>645</v>
      </c>
      <c r="E12" s="15">
        <v>677</v>
      </c>
      <c r="F12" s="15">
        <v>756</v>
      </c>
      <c r="I12" s="24" t="s">
        <v>43</v>
      </c>
      <c r="J12" s="15">
        <v>645</v>
      </c>
      <c r="K12" s="15">
        <v>645</v>
      </c>
      <c r="L12" s="15">
        <v>645</v>
      </c>
      <c r="M12" s="15">
        <v>677</v>
      </c>
      <c r="N12" s="15">
        <v>756</v>
      </c>
    </row>
    <row r="13" spans="1:14" x14ac:dyDescent="0.25">
      <c r="A13" s="14" t="s">
        <v>49</v>
      </c>
      <c r="B13" s="15">
        <v>3773.0722536168596</v>
      </c>
      <c r="C13" s="15">
        <v>3475.6713018648088</v>
      </c>
      <c r="D13" s="15">
        <v>3147.1894124126447</v>
      </c>
      <c r="E13" s="15">
        <v>2749.1649850489011</v>
      </c>
      <c r="F13" s="15">
        <v>2496.1507023055074</v>
      </c>
      <c r="I13" s="24" t="s">
        <v>49</v>
      </c>
      <c r="J13" s="15">
        <v>3795.8895597569522</v>
      </c>
      <c r="K13" s="15">
        <v>3624.8329579631063</v>
      </c>
      <c r="L13" s="15">
        <v>3441.1868340177912</v>
      </c>
      <c r="M13" s="15">
        <v>2985.7679310668782</v>
      </c>
      <c r="N13" s="15">
        <v>2853.2119308934489</v>
      </c>
    </row>
    <row r="14" spans="1:14" x14ac:dyDescent="0.25">
      <c r="A14" s="47" t="s">
        <v>71</v>
      </c>
      <c r="B14" s="46">
        <v>2155.5284719838742</v>
      </c>
      <c r="C14" s="46">
        <v>1982.5539649728221</v>
      </c>
      <c r="D14" s="46">
        <v>1796.2737266532281</v>
      </c>
      <c r="E14" s="46">
        <v>1570.0762944080068</v>
      </c>
      <c r="F14" s="46">
        <v>1423.7132500140401</v>
      </c>
      <c r="I14" s="47" t="s">
        <v>71</v>
      </c>
      <c r="J14" s="46">
        <v>2171.4138427490348</v>
      </c>
      <c r="K14" s="46">
        <v>2071.5021628679447</v>
      </c>
      <c r="L14" s="46">
        <v>1964.9297043281147</v>
      </c>
      <c r="M14" s="46">
        <v>1705.1593366372792</v>
      </c>
      <c r="N14" s="46">
        <v>1631.8907713911462</v>
      </c>
    </row>
    <row r="15" spans="1:14" x14ac:dyDescent="0.25">
      <c r="A15" s="47" t="s">
        <v>72</v>
      </c>
      <c r="B15" s="46">
        <v>1617.5437816329857</v>
      </c>
      <c r="C15" s="46">
        <v>1493.1173368919867</v>
      </c>
      <c r="D15" s="46">
        <v>1350.9156857594166</v>
      </c>
      <c r="E15" s="46">
        <v>1179.0886906408944</v>
      </c>
      <c r="F15" s="46">
        <v>1072.437452291467</v>
      </c>
      <c r="I15" s="47" t="s">
        <v>72</v>
      </c>
      <c r="J15" s="46">
        <v>1624.4757170079174</v>
      </c>
      <c r="K15" s="46">
        <v>1553.3307950951619</v>
      </c>
      <c r="L15" s="46">
        <v>1476.2571296896765</v>
      </c>
      <c r="M15" s="46">
        <v>1280.6085944295987</v>
      </c>
      <c r="N15" s="46">
        <v>1221.3211595023026</v>
      </c>
    </row>
    <row r="16" spans="1:14" x14ac:dyDescent="0.25">
      <c r="A16" s="14" t="s">
        <v>44</v>
      </c>
      <c r="B16" s="15">
        <v>241</v>
      </c>
      <c r="C16" s="15">
        <v>193.43662037669517</v>
      </c>
      <c r="D16" s="15">
        <v>151.30108893136429</v>
      </c>
      <c r="E16" s="15">
        <v>104.1536276949748</v>
      </c>
      <c r="F16" s="15">
        <v>57.408969297466307</v>
      </c>
      <c r="I16" s="24" t="s">
        <v>44</v>
      </c>
      <c r="J16" s="15">
        <v>241</v>
      </c>
      <c r="K16" s="15">
        <v>198.96105008968027</v>
      </c>
      <c r="L16" s="15">
        <v>173.65301015977968</v>
      </c>
      <c r="M16" s="15">
        <v>137.91091807000623</v>
      </c>
      <c r="N16" s="15">
        <v>102.53304819370231</v>
      </c>
    </row>
    <row r="17" spans="1:14" x14ac:dyDescent="0.25">
      <c r="A17" s="14" t="s">
        <v>45</v>
      </c>
      <c r="B17" s="15">
        <v>51</v>
      </c>
      <c r="C17" s="15">
        <v>60</v>
      </c>
      <c r="D17" s="15">
        <v>60</v>
      </c>
      <c r="E17" s="15">
        <v>60</v>
      </c>
      <c r="F17" s="15">
        <v>60</v>
      </c>
      <c r="I17" s="24" t="s">
        <v>45</v>
      </c>
      <c r="J17" s="15">
        <v>51</v>
      </c>
      <c r="K17" s="15">
        <v>60</v>
      </c>
      <c r="L17" s="15">
        <v>60</v>
      </c>
      <c r="M17" s="15">
        <v>60</v>
      </c>
      <c r="N17" s="15">
        <v>60</v>
      </c>
    </row>
    <row r="18" spans="1:14" x14ac:dyDescent="0.25">
      <c r="A18" s="14" t="s">
        <v>64</v>
      </c>
      <c r="B18" s="15">
        <v>1088.1005483749718</v>
      </c>
      <c r="C18" s="15">
        <v>1194.0789454774617</v>
      </c>
      <c r="D18" s="15">
        <v>1236.5760615807023</v>
      </c>
      <c r="E18" s="15">
        <v>1270.9122434792544</v>
      </c>
      <c r="F18" s="15">
        <v>1288.8700171928417</v>
      </c>
      <c r="I18" s="24" t="s">
        <v>64</v>
      </c>
      <c r="J18" s="15">
        <v>1088.1005483749718</v>
      </c>
      <c r="K18" s="15">
        <v>1194.0789454774617</v>
      </c>
      <c r="L18" s="15">
        <v>1236.5760615807023</v>
      </c>
      <c r="M18" s="15">
        <v>1270.9122434792544</v>
      </c>
      <c r="N18" s="15">
        <v>1288.8700171928417</v>
      </c>
    </row>
    <row r="19" spans="1:14" x14ac:dyDescent="0.25">
      <c r="A19" s="14" t="s">
        <v>46</v>
      </c>
      <c r="B19" s="15">
        <v>204</v>
      </c>
      <c r="C19" s="15">
        <v>220</v>
      </c>
      <c r="D19" s="15">
        <v>220</v>
      </c>
      <c r="E19" s="15">
        <v>220</v>
      </c>
      <c r="F19" s="15">
        <v>220</v>
      </c>
      <c r="I19" s="24" t="s">
        <v>46</v>
      </c>
      <c r="J19" s="15">
        <v>160</v>
      </c>
      <c r="K19" s="15">
        <v>175</v>
      </c>
      <c r="L19" s="15">
        <v>175</v>
      </c>
      <c r="M19" s="15">
        <v>175</v>
      </c>
      <c r="N19" s="15">
        <v>175</v>
      </c>
    </row>
    <row r="20" spans="1:14" x14ac:dyDescent="0.25">
      <c r="A20" s="14" t="s">
        <v>47</v>
      </c>
      <c r="B20" s="15">
        <v>3387.1501659455039</v>
      </c>
      <c r="C20" s="15">
        <v>3266.6954707497166</v>
      </c>
      <c r="D20" s="15">
        <v>3184.6824407928489</v>
      </c>
      <c r="E20" s="15">
        <v>3084.3499045212684</v>
      </c>
      <c r="F20" s="15">
        <v>2957.7865841862431</v>
      </c>
      <c r="I20" s="24" t="s">
        <v>47</v>
      </c>
      <c r="J20" s="15">
        <v>3125.4671428571428</v>
      </c>
      <c r="K20" s="15">
        <v>3014.1695798319324</v>
      </c>
      <c r="L20" s="15">
        <v>2938.2320168067226</v>
      </c>
      <c r="M20" s="15">
        <v>2845.4444537815125</v>
      </c>
      <c r="N20" s="15">
        <v>2728.5468907563027</v>
      </c>
    </row>
    <row r="21" spans="1:14" x14ac:dyDescent="0.25">
      <c r="A21" s="47" t="s">
        <v>73</v>
      </c>
      <c r="B21" s="46">
        <v>2246.3783406966131</v>
      </c>
      <c r="C21" s="46">
        <v>2169.1192551494823</v>
      </c>
      <c r="D21" s="46">
        <v>2119.2307953159861</v>
      </c>
      <c r="E21" s="46">
        <v>2056.2987707075977</v>
      </c>
      <c r="F21" s="46">
        <v>1974.6903186262173</v>
      </c>
      <c r="I21" s="47" t="s">
        <v>73</v>
      </c>
      <c r="J21" s="46">
        <v>2066.6680734408842</v>
      </c>
      <c r="K21" s="46">
        <v>1995.5897147375238</v>
      </c>
      <c r="L21" s="46">
        <v>1949.6923316907073</v>
      </c>
      <c r="M21" s="46">
        <v>1891.79486905099</v>
      </c>
      <c r="N21" s="46">
        <v>1816.71509313612</v>
      </c>
    </row>
    <row r="22" spans="1:14" x14ac:dyDescent="0.25">
      <c r="A22" s="47" t="s">
        <v>74</v>
      </c>
      <c r="B22" s="46">
        <v>908.62896810603365</v>
      </c>
      <c r="C22" s="46">
        <v>877.37873660863772</v>
      </c>
      <c r="D22" s="46">
        <v>857.19954463652675</v>
      </c>
      <c r="E22" s="46">
        <v>831.7444111245951</v>
      </c>
      <c r="F22" s="46">
        <v>798.73492102221087</v>
      </c>
      <c r="I22" s="47" t="s">
        <v>74</v>
      </c>
      <c r="J22" s="46">
        <v>835.93865065755097</v>
      </c>
      <c r="K22" s="46">
        <v>807.18843767994679</v>
      </c>
      <c r="L22" s="46">
        <v>788.62358106560464</v>
      </c>
      <c r="M22" s="46">
        <v>765.20485823462752</v>
      </c>
      <c r="N22" s="46">
        <v>734.83612734043402</v>
      </c>
    </row>
    <row r="23" spans="1:14" x14ac:dyDescent="0.25">
      <c r="A23" s="47" t="s">
        <v>75</v>
      </c>
      <c r="B23" s="46">
        <v>232.14285714285714</v>
      </c>
      <c r="C23" s="46">
        <v>220.19747899159665</v>
      </c>
      <c r="D23" s="46">
        <v>208.25210084033617</v>
      </c>
      <c r="E23" s="46">
        <v>196.30672268907566</v>
      </c>
      <c r="F23" s="46">
        <v>184.36134453781511</v>
      </c>
      <c r="I23" s="47" t="s">
        <v>75</v>
      </c>
      <c r="J23" s="46">
        <v>222.85714285714283</v>
      </c>
      <c r="K23" s="46">
        <v>211.38957983193279</v>
      </c>
      <c r="L23" s="46">
        <v>199.92201680672272</v>
      </c>
      <c r="M23" s="46">
        <v>188.45445378151263</v>
      </c>
      <c r="N23" s="46">
        <v>176.9868907563025</v>
      </c>
    </row>
    <row r="24" spans="1:14" x14ac:dyDescent="0.25">
      <c r="A24" s="14" t="s">
        <v>50</v>
      </c>
      <c r="B24" s="15">
        <v>92.63</v>
      </c>
      <c r="C24" s="15">
        <v>128.12</v>
      </c>
      <c r="D24" s="15">
        <v>133.41</v>
      </c>
      <c r="E24" s="15">
        <v>133.41</v>
      </c>
      <c r="F24" s="15">
        <v>133.41</v>
      </c>
      <c r="I24" s="24" t="s">
        <v>50</v>
      </c>
      <c r="J24" s="15">
        <v>95.498180292761973</v>
      </c>
      <c r="K24" s="15">
        <v>132.07964684821459</v>
      </c>
      <c r="L24" s="15">
        <v>137.53861549074333</v>
      </c>
      <c r="M24" s="15">
        <v>137.53861549074333</v>
      </c>
      <c r="N24" s="15">
        <v>137.53861549074333</v>
      </c>
    </row>
    <row r="25" spans="1:14" x14ac:dyDescent="0.25">
      <c r="A25" s="14" t="s">
        <v>42</v>
      </c>
      <c r="B25" s="15">
        <v>58.68</v>
      </c>
      <c r="C25" s="15">
        <v>63.11</v>
      </c>
      <c r="D25" s="15">
        <v>65.87</v>
      </c>
      <c r="E25" s="15">
        <v>69.86</v>
      </c>
      <c r="F25" s="15">
        <v>74.209999999999994</v>
      </c>
      <c r="I25" s="24" t="s">
        <v>42</v>
      </c>
      <c r="J25" s="15">
        <v>54.331506849315069</v>
      </c>
      <c r="K25" s="15">
        <v>58.438356164383563</v>
      </c>
      <c r="L25" s="15">
        <v>60.986301369863014</v>
      </c>
      <c r="M25" s="15">
        <v>64.68493150684931</v>
      </c>
      <c r="N25" s="15">
        <v>68.712328767123282</v>
      </c>
    </row>
    <row r="26" spans="1:14" x14ac:dyDescent="0.25">
      <c r="A26" s="14" t="s">
        <v>51</v>
      </c>
      <c r="B26" s="15">
        <v>639.52</v>
      </c>
      <c r="C26" s="15">
        <v>655.67</v>
      </c>
      <c r="D26" s="15">
        <v>656.58</v>
      </c>
      <c r="E26" s="15">
        <v>656.58</v>
      </c>
      <c r="F26" s="15">
        <v>656.58</v>
      </c>
      <c r="I26" s="24" t="s">
        <v>51</v>
      </c>
      <c r="J26" s="15">
        <v>620.33000000000004</v>
      </c>
      <c r="K26" s="15">
        <v>636</v>
      </c>
      <c r="L26" s="15">
        <v>636.88</v>
      </c>
      <c r="M26" s="15">
        <v>636.88</v>
      </c>
      <c r="N26" s="15">
        <v>636.88</v>
      </c>
    </row>
    <row r="27" spans="1:14" x14ac:dyDescent="0.25">
      <c r="A27" s="14" t="s">
        <v>52</v>
      </c>
      <c r="B27" s="15">
        <v>114.31</v>
      </c>
      <c r="C27" s="15">
        <v>115.88</v>
      </c>
      <c r="D27" s="15">
        <v>116.87</v>
      </c>
      <c r="E27" s="15">
        <v>114.35</v>
      </c>
      <c r="F27" s="15">
        <v>112.81</v>
      </c>
      <c r="I27" s="24" t="s">
        <v>52</v>
      </c>
      <c r="J27" s="15">
        <v>105.83998181366732</v>
      </c>
      <c r="K27" s="15">
        <v>107.30008877577507</v>
      </c>
      <c r="L27" s="15">
        <v>108.21372676373988</v>
      </c>
      <c r="M27" s="15">
        <v>105.88217313462756</v>
      </c>
      <c r="N27" s="15">
        <v>104.45309871104547</v>
      </c>
    </row>
    <row r="28" spans="1:14" x14ac:dyDescent="0.25">
      <c r="A28" s="14" t="s">
        <v>53</v>
      </c>
      <c r="B28" s="15">
        <v>3575.4607141130246</v>
      </c>
      <c r="C28" s="15">
        <v>3497.1440474463579</v>
      </c>
      <c r="D28" s="15">
        <v>3334.0500846903774</v>
      </c>
      <c r="E28" s="15">
        <v>3307.0988820533212</v>
      </c>
      <c r="F28" s="15">
        <v>3274.7574388888529</v>
      </c>
      <c r="I28" s="24" t="s">
        <v>53</v>
      </c>
      <c r="J28" s="15">
        <v>3575.4607141130246</v>
      </c>
      <c r="K28" s="15">
        <v>3497.1440474463579</v>
      </c>
      <c r="L28" s="15">
        <v>3334.0500846903774</v>
      </c>
      <c r="M28" s="15">
        <v>3307.0988820533212</v>
      </c>
      <c r="N28" s="15">
        <v>3274.7574388888529</v>
      </c>
    </row>
    <row r="29" spans="1:14" x14ac:dyDescent="0.25">
      <c r="A29" s="14" t="s">
        <v>55</v>
      </c>
      <c r="B29" s="15">
        <v>127</v>
      </c>
      <c r="C29" s="15">
        <v>114</v>
      </c>
      <c r="D29" s="15">
        <v>114</v>
      </c>
      <c r="E29" s="15">
        <v>114</v>
      </c>
      <c r="F29" s="15">
        <v>114</v>
      </c>
      <c r="I29" s="24" t="s">
        <v>55</v>
      </c>
      <c r="J29" s="15">
        <v>117.59259259259258</v>
      </c>
      <c r="K29" s="15">
        <v>105.55555555555554</v>
      </c>
      <c r="L29" s="15">
        <v>105.55555555555554</v>
      </c>
      <c r="M29" s="15">
        <v>105.55555555555554</v>
      </c>
      <c r="N29" s="15">
        <v>105.55555555555554</v>
      </c>
    </row>
    <row r="30" spans="1:14" x14ac:dyDescent="0.25">
      <c r="A30" s="14" t="s">
        <v>56</v>
      </c>
      <c r="B30" s="15">
        <v>63</v>
      </c>
      <c r="C30" s="15">
        <v>65</v>
      </c>
      <c r="D30" s="15">
        <v>65</v>
      </c>
      <c r="E30" s="15">
        <v>65</v>
      </c>
      <c r="F30" s="15">
        <v>65</v>
      </c>
      <c r="I30" s="24" t="s">
        <v>56</v>
      </c>
      <c r="J30" s="15">
        <v>63</v>
      </c>
      <c r="K30" s="15">
        <v>65</v>
      </c>
      <c r="L30" s="15">
        <v>65</v>
      </c>
      <c r="M30" s="15">
        <v>65</v>
      </c>
      <c r="N30" s="15">
        <v>65</v>
      </c>
    </row>
    <row r="31" spans="1:14" x14ac:dyDescent="0.25">
      <c r="A31" s="14" t="s">
        <v>54</v>
      </c>
      <c r="B31" s="15">
        <v>121</v>
      </c>
      <c r="C31" s="15">
        <v>128</v>
      </c>
      <c r="D31" s="15">
        <v>128</v>
      </c>
      <c r="E31" s="15">
        <v>133</v>
      </c>
      <c r="F31" s="15">
        <v>133</v>
      </c>
      <c r="I31" s="24" t="s">
        <v>54</v>
      </c>
      <c r="J31" s="15">
        <v>121</v>
      </c>
      <c r="K31" s="15">
        <v>121</v>
      </c>
      <c r="L31" s="15">
        <v>121</v>
      </c>
      <c r="M31" s="15">
        <v>121</v>
      </c>
      <c r="N31" s="15">
        <v>121</v>
      </c>
    </row>
    <row r="32" spans="1:14" x14ac:dyDescent="0.25">
      <c r="A32" s="14" t="s">
        <v>48</v>
      </c>
      <c r="B32" s="15">
        <v>4.1100000000000003</v>
      </c>
      <c r="C32" s="15">
        <v>4.1900000000000004</v>
      </c>
      <c r="D32" s="15">
        <v>4.3</v>
      </c>
      <c r="E32" s="15">
        <v>4.38</v>
      </c>
      <c r="F32" s="15">
        <v>4.43</v>
      </c>
      <c r="I32" s="24" t="s">
        <v>48</v>
      </c>
      <c r="J32" s="15">
        <v>4.1100000000000003</v>
      </c>
      <c r="K32" s="15">
        <v>4.1900000000000004</v>
      </c>
      <c r="L32" s="15">
        <v>4.3</v>
      </c>
      <c r="M32" s="15">
        <v>4.38</v>
      </c>
      <c r="N32" s="15">
        <v>4.43</v>
      </c>
    </row>
    <row r="33" spans="1:14" x14ac:dyDescent="0.25">
      <c r="A33" s="14" t="s">
        <v>76</v>
      </c>
      <c r="B33" s="15">
        <v>0</v>
      </c>
      <c r="C33" s="15">
        <v>0</v>
      </c>
      <c r="D33" s="15">
        <v>0</v>
      </c>
      <c r="E33" s="15">
        <v>0</v>
      </c>
      <c r="F33" s="15">
        <v>0</v>
      </c>
      <c r="I33" s="24" t="s">
        <v>76</v>
      </c>
      <c r="J33" s="15">
        <v>0</v>
      </c>
      <c r="K33" s="15">
        <v>0</v>
      </c>
      <c r="L33" s="15">
        <v>0</v>
      </c>
      <c r="M33" s="15">
        <v>0</v>
      </c>
      <c r="N33" s="15">
        <v>0</v>
      </c>
    </row>
    <row r="34" spans="1:14" x14ac:dyDescent="0.25">
      <c r="A34" s="14" t="s">
        <v>57</v>
      </c>
      <c r="B34" s="15">
        <v>2909.73</v>
      </c>
      <c r="C34" s="15">
        <v>2658.05</v>
      </c>
      <c r="D34" s="15">
        <v>2433.16</v>
      </c>
      <c r="E34" s="15">
        <v>2284.4899999999998</v>
      </c>
      <c r="F34" s="15">
        <v>2156.62</v>
      </c>
      <c r="I34" s="24" t="s">
        <v>57</v>
      </c>
      <c r="J34" s="15">
        <v>2909.7329745999991</v>
      </c>
      <c r="K34" s="15">
        <v>2751.6040425999181</v>
      </c>
      <c r="L34" s="15">
        <v>2621.1742102911066</v>
      </c>
      <c r="M34" s="15">
        <v>2495.0742092800415</v>
      </c>
      <c r="N34" s="15">
        <v>2373.0918347508782</v>
      </c>
    </row>
    <row r="35" spans="1:14" x14ac:dyDescent="0.25">
      <c r="A35" s="14" t="s">
        <v>58</v>
      </c>
      <c r="B35" s="15">
        <v>629.14030782282407</v>
      </c>
      <c r="C35" s="15">
        <v>697.59895015324776</v>
      </c>
      <c r="D35" s="15">
        <v>759.63280567125742</v>
      </c>
      <c r="E35" s="15">
        <v>812.79687894696031</v>
      </c>
      <c r="F35" s="15">
        <v>837.58967210853041</v>
      </c>
      <c r="I35" s="24" t="s">
        <v>58</v>
      </c>
      <c r="J35" s="15">
        <v>629.14030782282407</v>
      </c>
      <c r="K35" s="15">
        <v>697.59895015324776</v>
      </c>
      <c r="L35" s="15">
        <v>759.63280567125742</v>
      </c>
      <c r="M35" s="15">
        <v>812.79687894696031</v>
      </c>
      <c r="N35" s="15">
        <v>837.58967210853041</v>
      </c>
    </row>
    <row r="36" spans="1:14" x14ac:dyDescent="0.25">
      <c r="A36" s="14" t="s">
        <v>59</v>
      </c>
      <c r="B36" s="15">
        <v>138.30000000000001</v>
      </c>
      <c r="C36" s="15">
        <v>149.15780738875404</v>
      </c>
      <c r="D36" s="15">
        <v>160.7017170338917</v>
      </c>
      <c r="E36" s="15">
        <v>171.94348072553655</v>
      </c>
      <c r="F36" s="15">
        <v>171.94348072553655</v>
      </c>
      <c r="I36" s="24" t="s">
        <v>59</v>
      </c>
      <c r="J36" s="15">
        <v>138.30000000000001</v>
      </c>
      <c r="K36" s="15">
        <v>145.46066103466879</v>
      </c>
      <c r="L36" s="15">
        <v>152.27580522945965</v>
      </c>
      <c r="M36" s="15">
        <v>158.53471255180762</v>
      </c>
      <c r="N36" s="15">
        <v>158.53471255180762</v>
      </c>
    </row>
    <row r="37" spans="1:14" x14ac:dyDescent="0.25">
      <c r="A37" s="14" t="s">
        <v>60</v>
      </c>
      <c r="B37" s="15">
        <v>572.40000000000009</v>
      </c>
      <c r="C37" s="15">
        <v>577.80000000000007</v>
      </c>
      <c r="D37" s="15">
        <v>590.76</v>
      </c>
      <c r="E37" s="15">
        <v>612.36</v>
      </c>
      <c r="F37" s="15">
        <v>633.96</v>
      </c>
      <c r="I37" s="24" t="s">
        <v>60</v>
      </c>
      <c r="J37" s="15">
        <v>530</v>
      </c>
      <c r="K37" s="15">
        <v>535</v>
      </c>
      <c r="L37" s="15">
        <v>547</v>
      </c>
      <c r="M37" s="15">
        <v>567</v>
      </c>
      <c r="N37" s="15">
        <v>587</v>
      </c>
    </row>
    <row r="38" spans="1:14" x14ac:dyDescent="0.25">
      <c r="A38" s="14" t="s">
        <v>61</v>
      </c>
      <c r="B38" s="15">
        <v>170.64419154929575</v>
      </c>
      <c r="C38" s="15">
        <v>211.23143849765256</v>
      </c>
      <c r="D38" s="15">
        <v>253.52216478873237</v>
      </c>
      <c r="E38" s="15">
        <v>300.03455727699526</v>
      </c>
      <c r="F38" s="15">
        <v>339.06645352112673</v>
      </c>
      <c r="I38" s="24" t="s">
        <v>61</v>
      </c>
      <c r="J38" s="15">
        <v>156.99265622535211</v>
      </c>
      <c r="K38" s="15">
        <v>194.33292341784036</v>
      </c>
      <c r="L38" s="15">
        <v>233.24039160563379</v>
      </c>
      <c r="M38" s="15">
        <v>276.03179269483564</v>
      </c>
      <c r="N38" s="15">
        <v>311.94113723943661</v>
      </c>
    </row>
    <row r="39" spans="1:14" x14ac:dyDescent="0.25">
      <c r="A39" s="16" t="s">
        <v>65</v>
      </c>
      <c r="B39" s="17">
        <v>42</v>
      </c>
      <c r="C39" s="17">
        <v>51</v>
      </c>
      <c r="D39" s="17">
        <v>52</v>
      </c>
      <c r="E39" s="17">
        <v>53</v>
      </c>
      <c r="F39" s="17">
        <v>55</v>
      </c>
      <c r="I39" s="27" t="s">
        <v>65</v>
      </c>
      <c r="J39" s="17">
        <v>42</v>
      </c>
      <c r="K39" s="17">
        <v>50</v>
      </c>
      <c r="L39" s="17">
        <v>50</v>
      </c>
      <c r="M39" s="17">
        <v>50</v>
      </c>
      <c r="N39" s="17">
        <v>50</v>
      </c>
    </row>
    <row r="40" spans="1:14" x14ac:dyDescent="0.25">
      <c r="A40" s="22" t="s">
        <v>63</v>
      </c>
      <c r="B40">
        <v>51</v>
      </c>
      <c r="C40">
        <v>60</v>
      </c>
      <c r="D40">
        <v>63</v>
      </c>
      <c r="E40">
        <v>63</v>
      </c>
      <c r="F40">
        <v>63</v>
      </c>
      <c r="I40" s="28" t="s">
        <v>63</v>
      </c>
      <c r="J40">
        <v>43</v>
      </c>
      <c r="K40">
        <v>51</v>
      </c>
      <c r="L40">
        <v>54</v>
      </c>
      <c r="M40">
        <v>54</v>
      </c>
      <c r="N40">
        <v>54</v>
      </c>
    </row>
    <row r="41" spans="1:14" x14ac:dyDescent="0.25">
      <c r="A41" s="22" t="s">
        <v>62</v>
      </c>
      <c r="B41" s="15">
        <v>303.89334195288092</v>
      </c>
      <c r="C41" s="15">
        <v>308.49865874701436</v>
      </c>
      <c r="D41" s="15">
        <v>308.49865874701436</v>
      </c>
      <c r="E41" s="15">
        <v>308.49865874701436</v>
      </c>
      <c r="F41" s="15">
        <v>308.49865874701436</v>
      </c>
      <c r="I41" s="28" t="s">
        <v>62</v>
      </c>
      <c r="J41" s="15">
        <v>303.89334195288092</v>
      </c>
      <c r="K41" s="15">
        <v>308.49865874701436</v>
      </c>
      <c r="L41" s="15">
        <v>308.49865874701436</v>
      </c>
      <c r="M41" s="15">
        <v>308.49865874701436</v>
      </c>
      <c r="N41" s="15">
        <v>308.49865874701436</v>
      </c>
    </row>
    <row r="42" spans="1:14" x14ac:dyDescent="0.25">
      <c r="A42" s="22" t="s">
        <v>67</v>
      </c>
      <c r="B42" s="15">
        <v>3937.0889660383405</v>
      </c>
      <c r="C42" s="15">
        <v>3779.7347733250904</v>
      </c>
      <c r="D42" s="15">
        <v>3627.40881424702</v>
      </c>
      <c r="E42" s="15">
        <v>3349.5544543328665</v>
      </c>
      <c r="F42" s="15">
        <v>2872.8179743427286</v>
      </c>
      <c r="I42" s="28" t="s">
        <v>67</v>
      </c>
      <c r="J42" s="15">
        <v>3923.4299280263403</v>
      </c>
      <c r="K42" s="15">
        <v>3701.6869754910704</v>
      </c>
      <c r="L42" s="15">
        <v>3648.61426915841</v>
      </c>
      <c r="M42" s="15">
        <v>3602.2805359289864</v>
      </c>
      <c r="N42" s="15">
        <v>3557.99</v>
      </c>
    </row>
    <row r="45" spans="1:14" x14ac:dyDescent="0.25">
      <c r="A45" s="51" t="s">
        <v>140</v>
      </c>
    </row>
  </sheetData>
  <sheetProtection password="DEC9" sheet="1" objects="1" scenarios="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5"/>
  <sheetViews>
    <sheetView workbookViewId="0">
      <selection activeCell="A45" sqref="A45"/>
    </sheetView>
  </sheetViews>
  <sheetFormatPr defaultColWidth="9.140625" defaultRowHeight="15" x14ac:dyDescent="0.25"/>
  <cols>
    <col min="1" max="1" width="14.85546875" customWidth="1"/>
    <col min="3" max="5" width="9.140625" customWidth="1"/>
    <col min="9" max="9" width="20.140625" customWidth="1"/>
    <col min="11" max="13" width="9.140625" customWidth="1"/>
  </cols>
  <sheetData>
    <row r="2" spans="1:14" ht="18.75" x14ac:dyDescent="0.3">
      <c r="A2" s="18" t="s">
        <v>68</v>
      </c>
      <c r="I2" s="18" t="s">
        <v>68</v>
      </c>
    </row>
    <row r="3" spans="1:14" ht="18.75" x14ac:dyDescent="0.3">
      <c r="A3" s="18" t="s">
        <v>120</v>
      </c>
      <c r="I3" s="18" t="s">
        <v>121</v>
      </c>
    </row>
    <row r="4" spans="1:14" ht="15.75" thickBot="1" x14ac:dyDescent="0.3">
      <c r="A4" s="19" t="s">
        <v>37</v>
      </c>
      <c r="B4" s="20"/>
      <c r="C4" s="20"/>
      <c r="D4" s="20"/>
      <c r="E4" s="20"/>
      <c r="F4" s="20"/>
      <c r="I4" s="19" t="s">
        <v>37</v>
      </c>
      <c r="J4" s="20"/>
      <c r="K4" s="20"/>
      <c r="L4" s="20"/>
    </row>
    <row r="5" spans="1:14" ht="16.5" thickTop="1" thickBot="1" x14ac:dyDescent="0.3">
      <c r="A5" s="10" t="s">
        <v>38</v>
      </c>
      <c r="B5" s="11">
        <v>2015</v>
      </c>
      <c r="C5" s="11">
        <v>2020</v>
      </c>
      <c r="D5" s="11">
        <v>2025</v>
      </c>
      <c r="E5" s="11">
        <v>2030</v>
      </c>
      <c r="F5" s="11">
        <f>E5+5</f>
        <v>2035</v>
      </c>
      <c r="I5" s="25" t="s">
        <v>38</v>
      </c>
      <c r="J5" s="26">
        <v>2015</v>
      </c>
      <c r="K5" s="26">
        <v>2020</v>
      </c>
      <c r="L5" s="26">
        <v>2025</v>
      </c>
      <c r="M5" s="26">
        <v>2030</v>
      </c>
      <c r="N5" s="26">
        <v>2035</v>
      </c>
    </row>
    <row r="6" spans="1:14" ht="15.75" thickTop="1" x14ac:dyDescent="0.25">
      <c r="A6" s="12" t="s">
        <v>39</v>
      </c>
      <c r="B6" s="13">
        <v>180.31629522713419</v>
      </c>
      <c r="C6" s="13">
        <v>327.21373915355861</v>
      </c>
      <c r="D6" s="13">
        <v>280.93101029601786</v>
      </c>
      <c r="E6" s="13">
        <v>217.31446993017849</v>
      </c>
      <c r="F6" s="13">
        <v>215.64221555618107</v>
      </c>
      <c r="I6" s="23" t="s">
        <v>39</v>
      </c>
      <c r="J6" s="13">
        <v>289.06079893943843</v>
      </c>
      <c r="K6" s="13">
        <v>267.5482617244158</v>
      </c>
      <c r="L6" s="13">
        <v>229.39697248274655</v>
      </c>
      <c r="M6" s="13">
        <v>209.88252072798718</v>
      </c>
      <c r="N6" s="13">
        <v>208.44218264215132</v>
      </c>
    </row>
    <row r="7" spans="1:14" x14ac:dyDescent="0.25">
      <c r="A7" s="14" t="s">
        <v>69</v>
      </c>
      <c r="B7" s="15">
        <v>6.3517808219178082</v>
      </c>
      <c r="C7" s="15">
        <v>11.796164383561644</v>
      </c>
      <c r="D7" s="15">
        <v>14.518356164383562</v>
      </c>
      <c r="E7" s="15">
        <v>14.518356164383562</v>
      </c>
      <c r="F7" s="15">
        <v>14.518356164383562</v>
      </c>
      <c r="I7" s="24" t="s">
        <v>69</v>
      </c>
      <c r="J7" s="15">
        <v>6.3517808219178082</v>
      </c>
      <c r="K7" s="15">
        <v>11.796164383561644</v>
      </c>
      <c r="L7" s="15">
        <v>12.703561643835616</v>
      </c>
      <c r="M7" s="15">
        <v>12.703561643835616</v>
      </c>
      <c r="N7" s="15">
        <v>12.703561643835616</v>
      </c>
    </row>
    <row r="8" spans="1:14" x14ac:dyDescent="0.25">
      <c r="A8" s="14" t="s">
        <v>40</v>
      </c>
      <c r="B8" s="15">
        <v>440.94320219178087</v>
      </c>
      <c r="C8" s="15">
        <v>440.94320219178087</v>
      </c>
      <c r="D8" s="15">
        <v>440.94320219178087</v>
      </c>
      <c r="E8" s="15">
        <v>440.94320219178087</v>
      </c>
      <c r="F8" s="15">
        <v>440.94320219178087</v>
      </c>
      <c r="I8" s="24" t="s">
        <v>40</v>
      </c>
      <c r="J8" s="15">
        <v>474.13247371233774</v>
      </c>
      <c r="K8" s="15">
        <v>474.13247371233774</v>
      </c>
      <c r="L8" s="15">
        <v>474.13247371233774</v>
      </c>
      <c r="M8" s="15">
        <v>474.13247371233774</v>
      </c>
      <c r="N8" s="15">
        <v>474.13247371233774</v>
      </c>
    </row>
    <row r="9" spans="1:14" x14ac:dyDescent="0.25">
      <c r="A9" s="14" t="s">
        <v>139</v>
      </c>
      <c r="B9" s="15">
        <v>138.74301369863014</v>
      </c>
      <c r="C9" s="15">
        <v>177.28273972602742</v>
      </c>
      <c r="D9" s="15">
        <v>222.67397260273972</v>
      </c>
      <c r="E9" s="15">
        <v>222.67397260273972</v>
      </c>
      <c r="F9" s="15">
        <v>222.67397260273972</v>
      </c>
      <c r="I9" s="24" t="s">
        <v>139</v>
      </c>
      <c r="J9" s="15">
        <v>134.88904109589043</v>
      </c>
      <c r="K9" s="15">
        <v>168.80547945205481</v>
      </c>
      <c r="L9" s="15">
        <v>172.57232876712331</v>
      </c>
      <c r="M9" s="15">
        <v>172.57232876712331</v>
      </c>
      <c r="N9" s="15">
        <v>172.57232876712331</v>
      </c>
    </row>
    <row r="10" spans="1:14" x14ac:dyDescent="0.25">
      <c r="A10" s="14" t="s">
        <v>66</v>
      </c>
      <c r="B10" s="15">
        <v>116.71232876712327</v>
      </c>
      <c r="C10" s="15">
        <v>116.71232876712327</v>
      </c>
      <c r="D10" s="15">
        <v>128.38356164383561</v>
      </c>
      <c r="E10" s="15">
        <v>128.38356164383561</v>
      </c>
      <c r="F10" s="15">
        <v>128.38356164383561</v>
      </c>
      <c r="I10" s="24" t="s">
        <v>66</v>
      </c>
      <c r="J10" s="15">
        <v>116.71232876712327</v>
      </c>
      <c r="K10" s="15">
        <v>116.71232876712327</v>
      </c>
      <c r="L10" s="15">
        <v>128.38356164383561</v>
      </c>
      <c r="M10" s="15">
        <v>128.38356164383561</v>
      </c>
      <c r="N10" s="15">
        <v>128.38356164383561</v>
      </c>
    </row>
    <row r="11" spans="1:14" x14ac:dyDescent="0.25">
      <c r="A11" s="14" t="s">
        <v>70</v>
      </c>
      <c r="B11" s="15">
        <v>0</v>
      </c>
      <c r="C11" s="15">
        <v>5.5978739726027396</v>
      </c>
      <c r="D11" s="15">
        <v>5.9313183561643834</v>
      </c>
      <c r="E11" s="15">
        <v>5.9313183561643834</v>
      </c>
      <c r="F11" s="15">
        <v>5.9313183561643834</v>
      </c>
      <c r="I11" s="24" t="s">
        <v>70</v>
      </c>
      <c r="J11" s="15">
        <v>0</v>
      </c>
      <c r="K11" s="15">
        <v>5.5978739726027396</v>
      </c>
      <c r="L11" s="15">
        <v>5.9313183561643834</v>
      </c>
      <c r="M11" s="15">
        <v>5.9313183561643834</v>
      </c>
      <c r="N11" s="15">
        <v>5.9313183561643834</v>
      </c>
    </row>
    <row r="12" spans="1:14" x14ac:dyDescent="0.25">
      <c r="A12" s="14" t="s">
        <v>43</v>
      </c>
      <c r="B12" s="15">
        <v>389.27613698630131</v>
      </c>
      <c r="C12" s="15">
        <v>389.27613698630131</v>
      </c>
      <c r="D12" s="15">
        <v>389.27613698630131</v>
      </c>
      <c r="E12" s="15">
        <v>408.18476712328766</v>
      </c>
      <c r="F12" s="15">
        <v>459.57435616438357</v>
      </c>
      <c r="I12" s="24" t="s">
        <v>43</v>
      </c>
      <c r="J12" s="15">
        <v>389.27613698630131</v>
      </c>
      <c r="K12" s="15">
        <v>389.27613698630131</v>
      </c>
      <c r="L12" s="15">
        <v>389.27613698630131</v>
      </c>
      <c r="M12" s="15">
        <v>408.18476712328766</v>
      </c>
      <c r="N12" s="15">
        <v>459.57435616438357</v>
      </c>
    </row>
    <row r="13" spans="1:14" x14ac:dyDescent="0.25">
      <c r="A13" s="14" t="s">
        <v>49</v>
      </c>
      <c r="B13" s="15">
        <f>SUM(B14:B15)</f>
        <v>2159.0136986301372</v>
      </c>
      <c r="C13" s="15">
        <f t="shared" ref="C13:F13" si="0">SUM(C14:C15)</f>
        <v>1989.0410958904113</v>
      </c>
      <c r="D13" s="15">
        <f t="shared" si="0"/>
        <v>1800.9863013698632</v>
      </c>
      <c r="E13" s="15">
        <f t="shared" si="0"/>
        <v>1573.1506849315069</v>
      </c>
      <c r="F13" s="15">
        <f t="shared" si="0"/>
        <v>1428.4931506849316</v>
      </c>
      <c r="I13" s="24" t="s">
        <v>49</v>
      </c>
      <c r="J13" s="15">
        <f>SUM(J14:J15)</f>
        <v>2169.8630136986303</v>
      </c>
      <c r="K13" s="15">
        <f t="shared" ref="K13" si="1">SUM(K14:K15)</f>
        <v>2072.2191780821918</v>
      </c>
      <c r="L13" s="15">
        <f t="shared" ref="L13" si="2">SUM(L14:L15)</f>
        <v>1967.3424657534249</v>
      </c>
      <c r="M13" s="15">
        <f t="shared" ref="M13" si="3">SUM(M14:M15)</f>
        <v>1706.9589041095892</v>
      </c>
      <c r="N13" s="15">
        <f t="shared" ref="N13" si="4">SUM(N14:N15)</f>
        <v>1631.013698630137</v>
      </c>
    </row>
    <row r="14" spans="1:14" x14ac:dyDescent="0.25">
      <c r="A14" s="47" t="s">
        <v>71</v>
      </c>
      <c r="B14" s="46">
        <v>1171.7260273972604</v>
      </c>
      <c r="C14" s="46">
        <v>1077.6986301369864</v>
      </c>
      <c r="D14" s="46">
        <v>976.43835616438366</v>
      </c>
      <c r="E14" s="46">
        <v>853.47945205479459</v>
      </c>
      <c r="F14" s="46">
        <v>773.91780821917814</v>
      </c>
      <c r="I14" s="47" t="s">
        <v>71</v>
      </c>
      <c r="J14" s="46">
        <v>1178.958904109589</v>
      </c>
      <c r="K14" s="46">
        <v>1124.7123287671234</v>
      </c>
      <c r="L14" s="46">
        <v>1066.8493150684933</v>
      </c>
      <c r="M14" s="46">
        <v>925.80821917808214</v>
      </c>
      <c r="N14" s="46">
        <v>886.02739726027403</v>
      </c>
    </row>
    <row r="15" spans="1:14" x14ac:dyDescent="0.25">
      <c r="A15" s="47" t="s">
        <v>72</v>
      </c>
      <c r="B15" s="46">
        <v>987.28767123287673</v>
      </c>
      <c r="C15" s="46">
        <v>911.34246575342479</v>
      </c>
      <c r="D15" s="46">
        <v>824.54794520547944</v>
      </c>
      <c r="E15" s="46">
        <v>719.67123287671234</v>
      </c>
      <c r="F15" s="46">
        <v>654.57534246575347</v>
      </c>
      <c r="I15" s="47" t="s">
        <v>72</v>
      </c>
      <c r="J15" s="46">
        <v>990.90410958904124</v>
      </c>
      <c r="K15" s="46">
        <v>947.50684931506851</v>
      </c>
      <c r="L15" s="46">
        <v>900.49315068493161</v>
      </c>
      <c r="M15" s="46">
        <v>781.15068493150693</v>
      </c>
      <c r="N15" s="46">
        <v>744.98630136986299</v>
      </c>
    </row>
    <row r="16" spans="1:14" x14ac:dyDescent="0.25">
      <c r="A16" s="14" t="s">
        <v>44</v>
      </c>
      <c r="B16" s="15">
        <v>65.610380273972595</v>
      </c>
      <c r="C16" s="15">
        <v>56.306673972602738</v>
      </c>
      <c r="D16" s="15">
        <v>46.782211506849315</v>
      </c>
      <c r="E16" s="15">
        <v>37.273880547945204</v>
      </c>
      <c r="F16" s="15">
        <v>25.270671780821917</v>
      </c>
      <c r="I16" s="24" t="s">
        <v>44</v>
      </c>
      <c r="J16" s="15">
        <v>65.610380273972595</v>
      </c>
      <c r="K16" s="15">
        <v>57.353187945205484</v>
      </c>
      <c r="L16" s="15">
        <v>51.092059178082195</v>
      </c>
      <c r="M16" s="15">
        <v>43.850380273972597</v>
      </c>
      <c r="N16" s="15">
        <v>34.752701369863018</v>
      </c>
    </row>
    <row r="17" spans="1:14" x14ac:dyDescent="0.25">
      <c r="A17" s="14" t="s">
        <v>45</v>
      </c>
      <c r="B17" s="15">
        <v>22.452054794520549</v>
      </c>
      <c r="C17" s="15">
        <v>22.452054794520549</v>
      </c>
      <c r="D17" s="15">
        <v>22.452054794520549</v>
      </c>
      <c r="E17" s="15">
        <v>22.452054794520549</v>
      </c>
      <c r="F17" s="15">
        <v>22.452054794520549</v>
      </c>
      <c r="I17" s="24" t="s">
        <v>45</v>
      </c>
      <c r="J17" s="15">
        <v>27.48539726027397</v>
      </c>
      <c r="K17" s="15">
        <v>29.155013698630139</v>
      </c>
      <c r="L17" s="15">
        <v>29.155013698630139</v>
      </c>
      <c r="M17" s="15">
        <v>29.155013698630139</v>
      </c>
      <c r="N17" s="15">
        <v>29.155013698630139</v>
      </c>
    </row>
    <row r="18" spans="1:14" x14ac:dyDescent="0.25">
      <c r="A18" s="14" t="s">
        <v>64</v>
      </c>
      <c r="B18" s="15">
        <v>850.20638535213152</v>
      </c>
      <c r="C18" s="15">
        <v>936.61954473835385</v>
      </c>
      <c r="D18" s="15">
        <v>977.188476015162</v>
      </c>
      <c r="E18" s="15">
        <v>999.33302489097184</v>
      </c>
      <c r="F18" s="15">
        <v>1011.9453152399794</v>
      </c>
      <c r="I18" s="24" t="s">
        <v>64</v>
      </c>
      <c r="J18" s="15">
        <v>827.19268672199451</v>
      </c>
      <c r="K18" s="15">
        <v>913.60584610821695</v>
      </c>
      <c r="L18" s="15">
        <v>954.17477738502498</v>
      </c>
      <c r="M18" s="15">
        <v>976.31932626083471</v>
      </c>
      <c r="N18" s="15">
        <v>988.93161660984242</v>
      </c>
    </row>
    <row r="19" spans="1:14" x14ac:dyDescent="0.25">
      <c r="A19" s="14" t="s">
        <v>46</v>
      </c>
      <c r="B19" s="15">
        <v>104.59726027397261</v>
      </c>
      <c r="C19" s="15">
        <v>101.83561643835617</v>
      </c>
      <c r="D19" s="15">
        <v>101.83561643835617</v>
      </c>
      <c r="E19" s="15">
        <v>103.21643835616439</v>
      </c>
      <c r="F19" s="15">
        <v>103.56164383561644</v>
      </c>
      <c r="I19" s="24" t="s">
        <v>46</v>
      </c>
      <c r="J19" s="15">
        <v>85.956164383561642</v>
      </c>
      <c r="K19" s="15">
        <v>80.432876712328763</v>
      </c>
      <c r="L19" s="15">
        <v>73.183561643835617</v>
      </c>
      <c r="M19" s="15">
        <v>76.980821917808214</v>
      </c>
      <c r="N19" s="15">
        <v>77.671232876712338</v>
      </c>
    </row>
    <row r="20" spans="1:14" x14ac:dyDescent="0.25">
      <c r="A20" s="14" t="s">
        <v>47</v>
      </c>
      <c r="B20" s="15">
        <f>SUM(B21:B23)</f>
        <v>1896.0320795910463</v>
      </c>
      <c r="C20" s="15">
        <f t="shared" ref="C20:F20" si="5">SUM(C21:C23)</f>
        <v>1829.4893917521999</v>
      </c>
      <c r="D20" s="15">
        <f t="shared" si="5"/>
        <v>1783.1037079819241</v>
      </c>
      <c r="E20" s="15">
        <f t="shared" si="5"/>
        <v>1726.4384146801217</v>
      </c>
      <c r="F20" s="15">
        <f t="shared" si="5"/>
        <v>1655.0542630616294</v>
      </c>
      <c r="I20" s="24" t="s">
        <v>47</v>
      </c>
      <c r="J20" s="15">
        <f>SUM(J21:J23)</f>
        <v>1729.4582962942313</v>
      </c>
      <c r="K20" s="15">
        <f t="shared" ref="K20" si="6">SUM(K21:K23)</f>
        <v>1668.7497280185598</v>
      </c>
      <c r="L20" s="15">
        <f t="shared" ref="L20" si="7">SUM(L21:L23)</f>
        <v>1626.4087631154273</v>
      </c>
      <c r="M20" s="15">
        <f t="shared" ref="M20" si="8">SUM(M21:M23)</f>
        <v>1574.6930800587611</v>
      </c>
      <c r="N20" s="15">
        <f t="shared" ref="N20" si="9">SUM(N21:N23)</f>
        <v>1509.5597950378215</v>
      </c>
    </row>
    <row r="21" spans="1:14" x14ac:dyDescent="0.25">
      <c r="A21" s="47" t="s">
        <v>73</v>
      </c>
      <c r="B21" s="46">
        <v>1273.9988600563529</v>
      </c>
      <c r="C21" s="46">
        <v>1230.1825602225865</v>
      </c>
      <c r="D21" s="46">
        <v>1201.8890889909633</v>
      </c>
      <c r="E21" s="46">
        <v>1166.1981609938282</v>
      </c>
      <c r="F21" s="46">
        <v>1119.9151849523121</v>
      </c>
      <c r="I21" s="47" t="s">
        <v>73</v>
      </c>
      <c r="J21" s="46">
        <v>1172.078954520548</v>
      </c>
      <c r="K21" s="46">
        <v>1131.7679715068491</v>
      </c>
      <c r="L21" s="46">
        <v>1105.7379506849313</v>
      </c>
      <c r="M21" s="46">
        <v>1072.902327671233</v>
      </c>
      <c r="N21" s="46">
        <v>1030.3219638356163</v>
      </c>
    </row>
    <row r="22" spans="1:14" x14ac:dyDescent="0.25">
      <c r="A22" s="47" t="s">
        <v>74</v>
      </c>
      <c r="B22" s="46">
        <v>496.36779974571158</v>
      </c>
      <c r="C22" s="46">
        <v>479.29635563113595</v>
      </c>
      <c r="D22" s="46">
        <v>468.27282295561361</v>
      </c>
      <c r="E22" s="46">
        <v>454.36713751407649</v>
      </c>
      <c r="F22" s="46">
        <v>436.33464180023054</v>
      </c>
      <c r="I22" s="47" t="s">
        <v>74</v>
      </c>
      <c r="J22" s="46">
        <v>441.76734177368331</v>
      </c>
      <c r="K22" s="46">
        <v>426.57375651171094</v>
      </c>
      <c r="L22" s="46">
        <v>416.76281243049613</v>
      </c>
      <c r="M22" s="46">
        <v>404.38675238752813</v>
      </c>
      <c r="N22" s="46">
        <v>388.33783120220511</v>
      </c>
    </row>
    <row r="23" spans="1:14" x14ac:dyDescent="0.25">
      <c r="A23" s="47" t="s">
        <v>75</v>
      </c>
      <c r="B23" s="46">
        <v>125.66541978898172</v>
      </c>
      <c r="C23" s="46">
        <v>120.01047589847754</v>
      </c>
      <c r="D23" s="46">
        <v>112.94179603534729</v>
      </c>
      <c r="E23" s="46">
        <v>105.87311617221707</v>
      </c>
      <c r="F23" s="46">
        <v>98.804436309086867</v>
      </c>
      <c r="I23" s="47" t="s">
        <v>75</v>
      </c>
      <c r="J23" s="46">
        <v>115.61200000000001</v>
      </c>
      <c r="K23" s="46">
        <v>110.408</v>
      </c>
      <c r="L23" s="46">
        <v>103.908</v>
      </c>
      <c r="M23" s="46">
        <v>97.403999999999996</v>
      </c>
      <c r="N23" s="46">
        <v>90.899999999999991</v>
      </c>
    </row>
    <row r="24" spans="1:14" x14ac:dyDescent="0.25">
      <c r="A24" s="14" t="s">
        <v>50</v>
      </c>
      <c r="B24" s="15">
        <v>56.696296712328774</v>
      </c>
      <c r="C24" s="15">
        <v>74.531227945205487</v>
      </c>
      <c r="D24" s="15">
        <v>76.083218630136983</v>
      </c>
      <c r="E24" s="15">
        <v>76.083218630136983</v>
      </c>
      <c r="F24" s="15">
        <v>76.083218630136983</v>
      </c>
      <c r="I24" s="24" t="s">
        <v>50</v>
      </c>
      <c r="J24" s="15">
        <v>63.703720902514846</v>
      </c>
      <c r="K24" s="15">
        <v>83.742939869181555</v>
      </c>
      <c r="L24" s="15">
        <v>85.486774771203926</v>
      </c>
      <c r="M24" s="15">
        <v>85.486774771203926</v>
      </c>
      <c r="N24" s="15">
        <v>85.486774771203926</v>
      </c>
    </row>
    <row r="25" spans="1:14" x14ac:dyDescent="0.25">
      <c r="A25" s="14" t="s">
        <v>42</v>
      </c>
      <c r="B25" s="15">
        <v>78.400364383561637</v>
      </c>
      <c r="C25" s="15">
        <v>84.326547945205476</v>
      </c>
      <c r="D25" s="15">
        <v>88.003232876712332</v>
      </c>
      <c r="E25" s="15">
        <v>93.340356164383564</v>
      </c>
      <c r="F25" s="15">
        <v>99.151890410958913</v>
      </c>
      <c r="I25" s="24" t="s">
        <v>42</v>
      </c>
      <c r="J25" s="15">
        <v>70.63095890410959</v>
      </c>
      <c r="K25" s="15">
        <v>75.969863013698628</v>
      </c>
      <c r="L25" s="15">
        <v>79.282191780821918</v>
      </c>
      <c r="M25" s="15">
        <v>84.090410958904101</v>
      </c>
      <c r="N25" s="15">
        <v>89.326027397260276</v>
      </c>
    </row>
    <row r="26" spans="1:14" x14ac:dyDescent="0.25">
      <c r="A26" s="14" t="s">
        <v>51</v>
      </c>
      <c r="B26" s="15">
        <v>338.35755999999998</v>
      </c>
      <c r="C26" s="15">
        <v>363.75803999999999</v>
      </c>
      <c r="D26" s="15">
        <v>364.93791999999996</v>
      </c>
      <c r="E26" s="15">
        <v>364.93791999999996</v>
      </c>
      <c r="F26" s="15">
        <v>364.93791999999996</v>
      </c>
      <c r="I26" s="24" t="s">
        <v>51</v>
      </c>
      <c r="J26" s="15">
        <v>328.20684</v>
      </c>
      <c r="K26" s="15">
        <v>352.84528</v>
      </c>
      <c r="L26" s="15">
        <v>353.98979999999995</v>
      </c>
      <c r="M26" s="15">
        <v>353.98979999999995</v>
      </c>
      <c r="N26" s="15">
        <v>353.98979999999995</v>
      </c>
    </row>
    <row r="27" spans="1:14" x14ac:dyDescent="0.25">
      <c r="A27" s="14" t="s">
        <v>52</v>
      </c>
      <c r="B27" s="15">
        <v>85.668694488964306</v>
      </c>
      <c r="C27" s="15">
        <v>86.578657525844562</v>
      </c>
      <c r="D27" s="15">
        <v>85.656389396017445</v>
      </c>
      <c r="E27" s="15">
        <v>84.121403748562543</v>
      </c>
      <c r="F27" s="15">
        <v>83.268786271709004</v>
      </c>
      <c r="I27" s="24" t="s">
        <v>52</v>
      </c>
      <c r="J27" s="15">
        <v>77.179000434652934</v>
      </c>
      <c r="K27" s="15">
        <v>77.998775367005891</v>
      </c>
      <c r="L27" s="15">
        <v>77.167929906312693</v>
      </c>
      <c r="M27" s="15">
        <v>75.785039556231865</v>
      </c>
      <c r="N27" s="15">
        <v>75.016935797011314</v>
      </c>
    </row>
    <row r="28" spans="1:14" x14ac:dyDescent="0.25">
      <c r="A28" s="14" t="s">
        <v>53</v>
      </c>
      <c r="B28" s="15">
        <v>1833.1793560451824</v>
      </c>
      <c r="C28" s="15">
        <v>1804.9557800752129</v>
      </c>
      <c r="D28" s="15">
        <v>1806.7770087691715</v>
      </c>
      <c r="E28" s="15">
        <v>1796.3001543427522</v>
      </c>
      <c r="F28" s="15">
        <v>1786.6010576685128</v>
      </c>
      <c r="I28" s="24" t="s">
        <v>53</v>
      </c>
      <c r="J28" s="15">
        <v>1833.1780205234543</v>
      </c>
      <c r="K28" s="15">
        <v>1804.9571982840366</v>
      </c>
      <c r="L28" s="15">
        <v>1777.7595622981869</v>
      </c>
      <c r="M28" s="15">
        <v>1796.1025656882789</v>
      </c>
      <c r="N28" s="15">
        <v>1818.1170021058801</v>
      </c>
    </row>
    <row r="29" spans="1:14" x14ac:dyDescent="0.25">
      <c r="A29" s="14" t="s">
        <v>55</v>
      </c>
      <c r="B29" s="15">
        <v>76.970670410958903</v>
      </c>
      <c r="C29" s="15">
        <v>69.198721643835626</v>
      </c>
      <c r="D29" s="15">
        <v>69.120911506849325</v>
      </c>
      <c r="E29" s="15">
        <v>69.120911506849325</v>
      </c>
      <c r="F29" s="15">
        <v>69.120911506849325</v>
      </c>
      <c r="I29" s="24" t="s">
        <v>55</v>
      </c>
      <c r="J29" s="15">
        <v>69.34294631617918</v>
      </c>
      <c r="K29" s="15">
        <v>62.341190670122174</v>
      </c>
      <c r="L29" s="15">
        <v>62.271091447611994</v>
      </c>
      <c r="M29" s="15">
        <v>62.271091447611994</v>
      </c>
      <c r="N29" s="15">
        <v>62.271091447611994</v>
      </c>
    </row>
    <row r="30" spans="1:14" x14ac:dyDescent="0.25">
      <c r="A30" s="14" t="s">
        <v>56</v>
      </c>
      <c r="B30" s="15">
        <v>31.820273972602742</v>
      </c>
      <c r="C30" s="15">
        <v>33.42465753424657</v>
      </c>
      <c r="D30" s="15">
        <v>33.42465753424657</v>
      </c>
      <c r="E30" s="15">
        <v>33.42465753424657</v>
      </c>
      <c r="F30" s="15">
        <v>33.42465753424657</v>
      </c>
      <c r="I30" s="24" t="s">
        <v>56</v>
      </c>
      <c r="J30" s="15">
        <v>31.820273972602742</v>
      </c>
      <c r="K30" s="15">
        <v>33.42465753424657</v>
      </c>
      <c r="L30" s="15">
        <v>33.42465753424657</v>
      </c>
      <c r="M30" s="15">
        <v>33.42465753424657</v>
      </c>
      <c r="N30" s="15">
        <v>33.42465753424657</v>
      </c>
    </row>
    <row r="31" spans="1:14" x14ac:dyDescent="0.25">
      <c r="A31" s="14" t="s">
        <v>54</v>
      </c>
      <c r="B31" s="15">
        <v>55.39534246575343</v>
      </c>
      <c r="C31" s="15">
        <v>62.457534246575342</v>
      </c>
      <c r="D31" s="15">
        <v>64.498630136986293</v>
      </c>
      <c r="E31" s="15">
        <v>66.621369863013697</v>
      </c>
      <c r="F31" s="15">
        <v>66.621369863013697</v>
      </c>
      <c r="I31" s="24" t="s">
        <v>54</v>
      </c>
      <c r="J31" s="15">
        <v>55.39534246575343</v>
      </c>
      <c r="K31" s="15">
        <v>52.496986301369866</v>
      </c>
      <c r="L31" s="15">
        <v>49.96602739726027</v>
      </c>
      <c r="M31" s="15">
        <v>49.96602739726027</v>
      </c>
      <c r="N31" s="15">
        <v>49.96602739726027</v>
      </c>
    </row>
    <row r="32" spans="1:14" x14ac:dyDescent="0.25">
      <c r="A32" s="14" t="s">
        <v>48</v>
      </c>
      <c r="B32" s="15">
        <v>6.5033205479452061</v>
      </c>
      <c r="C32" s="15">
        <v>6.6260865753424669</v>
      </c>
      <c r="D32" s="15">
        <v>6.7989041095890412</v>
      </c>
      <c r="E32" s="15">
        <v>6.9387397260273973</v>
      </c>
      <c r="F32" s="15">
        <v>7.015890410958904</v>
      </c>
      <c r="I32" s="24" t="s">
        <v>48</v>
      </c>
      <c r="J32" s="15">
        <v>6.5033205479452061</v>
      </c>
      <c r="K32" s="15">
        <v>6.6260865753424669</v>
      </c>
      <c r="L32" s="15">
        <v>6.7989041095890412</v>
      </c>
      <c r="M32" s="15">
        <v>6.9387397260273973</v>
      </c>
      <c r="N32" s="15">
        <v>7.015890410958904</v>
      </c>
    </row>
    <row r="33" spans="1:14" x14ac:dyDescent="0.25">
      <c r="A33" s="14" t="s">
        <v>76</v>
      </c>
      <c r="B33" s="15">
        <v>0</v>
      </c>
      <c r="C33" s="15"/>
      <c r="D33" s="15"/>
      <c r="E33" s="15"/>
      <c r="F33" s="15">
        <v>0</v>
      </c>
      <c r="I33" s="24" t="s">
        <v>76</v>
      </c>
      <c r="J33" s="15">
        <v>0</v>
      </c>
      <c r="K33" s="15"/>
      <c r="L33" s="15"/>
      <c r="M33" s="15"/>
      <c r="N33" s="15">
        <v>0</v>
      </c>
    </row>
    <row r="34" spans="1:14" x14ac:dyDescent="0.25">
      <c r="A34" s="14" t="s">
        <v>57</v>
      </c>
      <c r="B34" s="15">
        <v>1210.2848752139093</v>
      </c>
      <c r="C34" s="15">
        <v>1101.3586287268745</v>
      </c>
      <c r="D34" s="15">
        <v>1004.2436661471347</v>
      </c>
      <c r="E34" s="15">
        <v>937.48044003138591</v>
      </c>
      <c r="F34" s="15">
        <v>879.98302564067433</v>
      </c>
      <c r="I34" s="24" t="s">
        <v>57</v>
      </c>
      <c r="J34" s="15">
        <v>1217.527015283305</v>
      </c>
      <c r="K34" s="15">
        <v>1130.4020444926778</v>
      </c>
      <c r="L34" s="15">
        <v>1092.3959985610522</v>
      </c>
      <c r="M34" s="15">
        <v>1054.8344677865221</v>
      </c>
      <c r="N34" s="15">
        <v>1014.9392324372419</v>
      </c>
    </row>
    <row r="35" spans="1:14" x14ac:dyDescent="0.25">
      <c r="A35" s="14" t="s">
        <v>58</v>
      </c>
      <c r="B35" s="15">
        <v>557.07522146932456</v>
      </c>
      <c r="C35" s="15">
        <v>590.60736516851091</v>
      </c>
      <c r="D35" s="15">
        <v>612.38471530549737</v>
      </c>
      <c r="E35" s="15">
        <v>626.45595278494943</v>
      </c>
      <c r="F35" s="15">
        <v>647.7280166541484</v>
      </c>
      <c r="I35" s="24" t="s">
        <v>58</v>
      </c>
      <c r="J35" s="15">
        <v>557.07522146932456</v>
      </c>
      <c r="K35" s="15">
        <v>590.60736516851102</v>
      </c>
      <c r="L35" s="15">
        <v>612.38471530549737</v>
      </c>
      <c r="M35" s="15">
        <v>626.45595278494943</v>
      </c>
      <c r="N35" s="15">
        <v>647.72801665414806</v>
      </c>
    </row>
    <row r="36" spans="1:14" x14ac:dyDescent="0.25">
      <c r="A36" s="14" t="s">
        <v>59</v>
      </c>
      <c r="B36" s="15">
        <v>130.13632730575094</v>
      </c>
      <c r="C36" s="15">
        <v>140.35321216595119</v>
      </c>
      <c r="D36" s="15">
        <v>151.21569954098845</v>
      </c>
      <c r="E36" s="15">
        <v>161.79387625298989</v>
      </c>
      <c r="F36" s="15">
        <v>161.79387625298989</v>
      </c>
      <c r="I36" s="24" t="s">
        <v>59</v>
      </c>
      <c r="J36" s="15">
        <v>125.53945961895016</v>
      </c>
      <c r="K36" s="15">
        <v>132.03942720251337</v>
      </c>
      <c r="L36" s="15">
        <v>138.22575778414225</v>
      </c>
      <c r="M36" s="15">
        <v>143.90717385827566</v>
      </c>
      <c r="N36" s="15">
        <v>143.90717385827566</v>
      </c>
    </row>
    <row r="37" spans="1:14" x14ac:dyDescent="0.25">
      <c r="A37" s="14" t="s">
        <v>60</v>
      </c>
      <c r="B37" s="15">
        <v>380.44109589041102</v>
      </c>
      <c r="C37" s="15">
        <v>393.94252767123294</v>
      </c>
      <c r="D37" s="15">
        <v>414.03827178082196</v>
      </c>
      <c r="E37" s="15">
        <v>450.44225753424661</v>
      </c>
      <c r="F37" s="15">
        <v>490.05462986301376</v>
      </c>
      <c r="I37" s="24" t="s">
        <v>60</v>
      </c>
      <c r="J37" s="15">
        <v>342.73972602739724</v>
      </c>
      <c r="K37" s="15">
        <v>354.90317808219174</v>
      </c>
      <c r="L37" s="15">
        <v>373.0074520547945</v>
      </c>
      <c r="M37" s="15">
        <v>405.80383561643833</v>
      </c>
      <c r="N37" s="15">
        <v>441.49065753424657</v>
      </c>
    </row>
    <row r="38" spans="1:14" x14ac:dyDescent="0.25">
      <c r="A38" s="14" t="s">
        <v>61</v>
      </c>
      <c r="B38" s="15">
        <v>95.11603199999999</v>
      </c>
      <c r="C38" s="15">
        <v>117.73911599999998</v>
      </c>
      <c r="D38" s="15">
        <v>141.31170899999998</v>
      </c>
      <c r="E38" s="15">
        <v>167.23743299999998</v>
      </c>
      <c r="F38" s="15">
        <v>188.993574</v>
      </c>
      <c r="I38" s="24" t="s">
        <v>61</v>
      </c>
      <c r="J38" s="15">
        <v>84.653268479999994</v>
      </c>
      <c r="K38" s="15">
        <v>104.78781323999998</v>
      </c>
      <c r="L38" s="15">
        <v>125.76742100999999</v>
      </c>
      <c r="M38" s="15">
        <v>148.84131536999999</v>
      </c>
      <c r="N38" s="15">
        <v>168.20428086000001</v>
      </c>
    </row>
    <row r="39" spans="1:14" x14ac:dyDescent="0.25">
      <c r="A39" s="16" t="s">
        <v>65</v>
      </c>
      <c r="B39" s="15">
        <v>33.131506849315066</v>
      </c>
      <c r="C39" s="15">
        <v>37.701369863013696</v>
      </c>
      <c r="D39" s="15">
        <v>38.653424657534245</v>
      </c>
      <c r="E39" s="15">
        <v>39.986301369863007</v>
      </c>
      <c r="F39" s="15">
        <v>41.795205479452051</v>
      </c>
      <c r="I39" s="27" t="s">
        <v>65</v>
      </c>
      <c r="J39" s="15">
        <v>33.131506849315066</v>
      </c>
      <c r="K39" s="15">
        <v>37.320547945205476</v>
      </c>
      <c r="L39" s="15">
        <v>37.320547945205476</v>
      </c>
      <c r="M39" s="15">
        <v>37.320547945205476</v>
      </c>
      <c r="N39" s="15">
        <v>37.320547945205476</v>
      </c>
    </row>
    <row r="40" spans="1:14" x14ac:dyDescent="0.25">
      <c r="A40" s="22" t="s">
        <v>63</v>
      </c>
      <c r="B40" s="15">
        <v>32.729452054794521</v>
      </c>
      <c r="C40" s="15">
        <v>36.136986301369866</v>
      </c>
      <c r="D40" s="15">
        <v>37.585616438356169</v>
      </c>
      <c r="E40" s="15">
        <v>37.585616438356169</v>
      </c>
      <c r="F40" s="15">
        <v>37.585616438356169</v>
      </c>
      <c r="I40" s="28" t="s">
        <v>63</v>
      </c>
      <c r="J40" s="15">
        <v>27.818493150684933</v>
      </c>
      <c r="K40" s="15">
        <v>30.715753424657532</v>
      </c>
      <c r="L40" s="15">
        <v>31.948630136986299</v>
      </c>
      <c r="M40" s="15">
        <v>31.948630136986299</v>
      </c>
      <c r="N40" s="15">
        <v>31.948630136986299</v>
      </c>
    </row>
    <row r="41" spans="1:14" x14ac:dyDescent="0.25">
      <c r="A41" s="22" t="s">
        <v>62</v>
      </c>
      <c r="B41" s="15">
        <v>205.07270431955456</v>
      </c>
      <c r="C41" s="15">
        <v>208.18045509537654</v>
      </c>
      <c r="D41" s="15">
        <v>208.18045509537654</v>
      </c>
      <c r="E41" s="15">
        <v>215.46232497641671</v>
      </c>
      <c r="F41" s="15">
        <v>220.74507440647108</v>
      </c>
      <c r="I41" s="28" t="s">
        <v>62</v>
      </c>
      <c r="J41" s="15">
        <v>205.07270431955456</v>
      </c>
      <c r="K41" s="15">
        <v>208.18045509537654</v>
      </c>
      <c r="L41" s="15">
        <v>208.18045509537654</v>
      </c>
      <c r="M41" s="15">
        <v>215.46232497641671</v>
      </c>
      <c r="N41" s="15">
        <v>220.74507440647108</v>
      </c>
    </row>
    <row r="42" spans="1:14" x14ac:dyDescent="0.25">
      <c r="A42" s="22" t="s">
        <v>67</v>
      </c>
      <c r="B42" s="15">
        <v>2172.2060251322741</v>
      </c>
      <c r="C42" s="15">
        <v>2102.3145611837813</v>
      </c>
      <c r="D42" s="15">
        <v>2000.1764900977569</v>
      </c>
      <c r="E42" s="15">
        <v>1855.2185433483121</v>
      </c>
      <c r="F42" s="15">
        <v>1631.1792702577516</v>
      </c>
      <c r="I42" s="28" t="s">
        <v>67</v>
      </c>
      <c r="J42" s="15">
        <v>2156.0998200534796</v>
      </c>
      <c r="K42" s="15">
        <v>2064.7447439172051</v>
      </c>
      <c r="L42" s="15">
        <v>2014.889271452663</v>
      </c>
      <c r="M42" s="15">
        <v>1978.8660636780908</v>
      </c>
      <c r="N42" s="15">
        <v>1970.2393008545541</v>
      </c>
    </row>
    <row r="45" spans="1:14" x14ac:dyDescent="0.25">
      <c r="A45" s="51" t="s">
        <v>140</v>
      </c>
    </row>
  </sheetData>
  <sheetProtection password="DEC9" sheet="1" objects="1" scenarios="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45"/>
  <sheetViews>
    <sheetView workbookViewId="0">
      <selection activeCell="P31" sqref="P31"/>
    </sheetView>
  </sheetViews>
  <sheetFormatPr defaultColWidth="9.140625" defaultRowHeight="15" x14ac:dyDescent="0.25"/>
  <cols>
    <col min="1" max="1" width="14.85546875" customWidth="1"/>
    <col min="3" max="5" width="9.140625" customWidth="1"/>
    <col min="9" max="9" width="20.140625" customWidth="1"/>
    <col min="11" max="13" width="9.140625" customWidth="1"/>
  </cols>
  <sheetData>
    <row r="2" spans="1:14" ht="18.75" x14ac:dyDescent="0.3">
      <c r="A2" s="18" t="s">
        <v>68</v>
      </c>
      <c r="I2" s="18" t="s">
        <v>68</v>
      </c>
    </row>
    <row r="3" spans="1:14" ht="18.75" x14ac:dyDescent="0.3">
      <c r="A3" s="18" t="s">
        <v>120</v>
      </c>
      <c r="I3" s="18" t="s">
        <v>121</v>
      </c>
    </row>
    <row r="4" spans="1:14" ht="15.75" thickBot="1" x14ac:dyDescent="0.3">
      <c r="A4" s="19" t="s">
        <v>37</v>
      </c>
      <c r="B4" s="20"/>
      <c r="C4" s="20"/>
      <c r="D4" s="20"/>
      <c r="E4" s="20"/>
      <c r="F4" s="20"/>
      <c r="I4" s="19" t="s">
        <v>37</v>
      </c>
      <c r="J4" s="20"/>
      <c r="K4" s="20"/>
      <c r="L4" s="20"/>
    </row>
    <row r="5" spans="1:14" ht="16.5" thickTop="1" thickBot="1" x14ac:dyDescent="0.3">
      <c r="A5" s="10" t="s">
        <v>38</v>
      </c>
      <c r="B5" s="11">
        <v>2015</v>
      </c>
      <c r="C5" s="11">
        <v>2020</v>
      </c>
      <c r="D5" s="11">
        <v>2025</v>
      </c>
      <c r="E5" s="11">
        <v>2030</v>
      </c>
      <c r="F5" s="11">
        <v>2035</v>
      </c>
      <c r="I5" s="25" t="s">
        <v>38</v>
      </c>
      <c r="J5" s="26">
        <v>2015</v>
      </c>
      <c r="K5" s="26">
        <v>2020</v>
      </c>
      <c r="L5" s="26">
        <v>2025</v>
      </c>
      <c r="M5" s="26">
        <v>2030</v>
      </c>
      <c r="N5" s="26">
        <v>2035</v>
      </c>
    </row>
    <row r="6" spans="1:14" ht="15.75" thickTop="1" x14ac:dyDescent="0.25">
      <c r="A6" s="12" t="s">
        <v>39</v>
      </c>
      <c r="B6" s="13">
        <v>81.011668870161742</v>
      </c>
      <c r="C6" s="13">
        <v>147.00907121391771</v>
      </c>
      <c r="D6" s="13">
        <v>126.21538143734142</v>
      </c>
      <c r="E6" s="13">
        <v>97.634037215007737</v>
      </c>
      <c r="F6" s="13">
        <v>96.882734525240807</v>
      </c>
      <c r="I6" s="23" t="s">
        <v>39</v>
      </c>
      <c r="J6" s="13">
        <v>129.86789517568974</v>
      </c>
      <c r="K6" s="13">
        <v>120.2028422240129</v>
      </c>
      <c r="L6" s="13">
        <v>103.06240792703107</v>
      </c>
      <c r="M6" s="13">
        <v>94.295045544458048</v>
      </c>
      <c r="N6" s="13">
        <v>93.647937129082521</v>
      </c>
    </row>
    <row r="7" spans="1:14" x14ac:dyDescent="0.25">
      <c r="A7" s="14" t="s">
        <v>69</v>
      </c>
      <c r="B7" s="15">
        <v>2.7221917808219178</v>
      </c>
      <c r="C7" s="15">
        <v>6.3517808219178082</v>
      </c>
      <c r="D7" s="15">
        <v>9.6789041095890411</v>
      </c>
      <c r="E7" s="15">
        <v>9.6789041095890411</v>
      </c>
      <c r="F7" s="15">
        <v>9.6789041095890411</v>
      </c>
      <c r="I7" s="24" t="s">
        <v>69</v>
      </c>
      <c r="J7" s="15">
        <v>2.7221917808219178</v>
      </c>
      <c r="K7" s="15">
        <v>6.3517808219178082</v>
      </c>
      <c r="L7" s="15">
        <v>8.469041095890411</v>
      </c>
      <c r="M7" s="15">
        <v>8.469041095890411</v>
      </c>
      <c r="N7" s="15">
        <v>8.469041095890411</v>
      </c>
    </row>
    <row r="8" spans="1:14" x14ac:dyDescent="0.25">
      <c r="A8" s="14" t="s">
        <v>40</v>
      </c>
      <c r="B8" s="15">
        <v>248.03055123287675</v>
      </c>
      <c r="C8" s="15">
        <v>248.03055123287675</v>
      </c>
      <c r="D8" s="15">
        <v>248.03055123287675</v>
      </c>
      <c r="E8" s="15">
        <v>248.03055123287675</v>
      </c>
      <c r="F8" s="15">
        <v>248.03055123287675</v>
      </c>
      <c r="I8" s="24" t="s">
        <v>40</v>
      </c>
      <c r="J8" s="15">
        <v>266.69951646318998</v>
      </c>
      <c r="K8" s="15">
        <v>266.69951646318998</v>
      </c>
      <c r="L8" s="15">
        <v>266.69951646318998</v>
      </c>
      <c r="M8" s="15">
        <v>266.69951646318998</v>
      </c>
      <c r="N8" s="15">
        <v>266.69951646318998</v>
      </c>
    </row>
    <row r="9" spans="1:14" x14ac:dyDescent="0.25">
      <c r="A9" s="14" t="s">
        <v>139</v>
      </c>
      <c r="B9" s="15">
        <v>66.802191780821914</v>
      </c>
      <c r="C9" s="15">
        <v>85.358356164383537</v>
      </c>
      <c r="D9" s="15">
        <v>119.90136986301368</v>
      </c>
      <c r="E9" s="15">
        <v>119.90136986301368</v>
      </c>
      <c r="F9" s="15">
        <v>119.90136986301368</v>
      </c>
      <c r="I9" s="24" t="s">
        <v>139</v>
      </c>
      <c r="J9" s="15">
        <v>64.946575342465735</v>
      </c>
      <c r="K9" s="15">
        <v>81.276712328767104</v>
      </c>
      <c r="L9" s="15">
        <v>92.923561643835598</v>
      </c>
      <c r="M9" s="15">
        <v>92.923561643835598</v>
      </c>
      <c r="N9" s="15">
        <v>92.923561643835598</v>
      </c>
    </row>
    <row r="10" spans="1:14" x14ac:dyDescent="0.25">
      <c r="A10" s="14" t="s">
        <v>66</v>
      </c>
      <c r="B10" s="15">
        <v>47.671232876712338</v>
      </c>
      <c r="C10" s="15">
        <v>47.671232876712338</v>
      </c>
      <c r="D10" s="15">
        <v>52.438356164383578</v>
      </c>
      <c r="E10" s="15">
        <v>52.438356164383578</v>
      </c>
      <c r="F10" s="15">
        <v>52.438356164383578</v>
      </c>
      <c r="I10" s="24" t="s">
        <v>66</v>
      </c>
      <c r="J10" s="15">
        <v>47.671232876712338</v>
      </c>
      <c r="K10" s="15">
        <v>47.671232876712338</v>
      </c>
      <c r="L10" s="15">
        <v>52.438356164383578</v>
      </c>
      <c r="M10" s="15">
        <v>52.438356164383578</v>
      </c>
      <c r="N10" s="15">
        <v>52.438356164383578</v>
      </c>
    </row>
    <row r="11" spans="1:14" x14ac:dyDescent="0.25">
      <c r="A11" s="14" t="s">
        <v>70</v>
      </c>
      <c r="B11" s="15">
        <v>0</v>
      </c>
      <c r="C11" s="15">
        <v>5.5978739726027396</v>
      </c>
      <c r="D11" s="15">
        <v>5.9313183561643834</v>
      </c>
      <c r="E11" s="15">
        <v>5.9313183561643834</v>
      </c>
      <c r="F11" s="15">
        <v>5.9313183561643834</v>
      </c>
      <c r="I11" s="24" t="s">
        <v>70</v>
      </c>
      <c r="J11" s="15">
        <v>0</v>
      </c>
      <c r="K11" s="15">
        <v>5.5978739726027396</v>
      </c>
      <c r="L11" s="15">
        <v>5.9313183561643834</v>
      </c>
      <c r="M11" s="15">
        <v>5.9313183561643834</v>
      </c>
      <c r="N11" s="15">
        <v>5.9313183561643834</v>
      </c>
    </row>
    <row r="12" spans="1:14" x14ac:dyDescent="0.25">
      <c r="A12" s="14" t="s">
        <v>43</v>
      </c>
      <c r="B12" s="15">
        <v>140.35126027397263</v>
      </c>
      <c r="C12" s="15">
        <v>140.35126027397263</v>
      </c>
      <c r="D12" s="15">
        <v>140.35126027397263</v>
      </c>
      <c r="E12" s="15">
        <v>147.16865753424656</v>
      </c>
      <c r="F12" s="15">
        <v>165.69687671232879</v>
      </c>
      <c r="I12" s="24" t="s">
        <v>43</v>
      </c>
      <c r="J12" s="15">
        <v>140.35126027397263</v>
      </c>
      <c r="K12" s="15">
        <v>140.35126027397263</v>
      </c>
      <c r="L12" s="15">
        <v>140.35126027397263</v>
      </c>
      <c r="M12" s="15">
        <v>147.16865753424656</v>
      </c>
      <c r="N12" s="15">
        <v>165.69687671232879</v>
      </c>
    </row>
    <row r="13" spans="1:14" x14ac:dyDescent="0.25">
      <c r="A13" s="14" t="s">
        <v>49</v>
      </c>
      <c r="B13" s="15">
        <f>SUM(B14:B15)</f>
        <v>1112.2191780821918</v>
      </c>
      <c r="C13" s="15">
        <f t="shared" ref="C13:F13" si="0">SUM(C14:C15)</f>
        <v>1024.6575342465753</v>
      </c>
      <c r="D13" s="15">
        <f t="shared" si="0"/>
        <v>927.78082191780811</v>
      </c>
      <c r="E13" s="15">
        <f t="shared" si="0"/>
        <v>810.41095890410952</v>
      </c>
      <c r="F13" s="15">
        <f t="shared" si="0"/>
        <v>735.89041095890411</v>
      </c>
      <c r="I13" s="24" t="s">
        <v>49</v>
      </c>
      <c r="J13" s="15">
        <f>SUM(J14:J15)</f>
        <v>1117.8082191780823</v>
      </c>
      <c r="K13" s="15">
        <f t="shared" ref="K13" si="1">SUM(K14:K15)</f>
        <v>1067.5068493150684</v>
      </c>
      <c r="L13" s="15">
        <f t="shared" ref="L13" si="2">SUM(L14:L15)</f>
        <v>1013.4794520547944</v>
      </c>
      <c r="M13" s="15">
        <f t="shared" ref="M13" si="3">SUM(M14:M15)</f>
        <v>879.34246575342456</v>
      </c>
      <c r="N13" s="15">
        <f t="shared" ref="N13" si="4">SUM(N14:N15)</f>
        <v>840.21917808219177</v>
      </c>
    </row>
    <row r="14" spans="1:14" x14ac:dyDescent="0.25">
      <c r="A14" s="47" t="s">
        <v>71</v>
      </c>
      <c r="B14" s="46">
        <v>603.61643835616428</v>
      </c>
      <c r="C14" s="46">
        <v>555.17808219178073</v>
      </c>
      <c r="D14" s="46">
        <v>503.0136986301369</v>
      </c>
      <c r="E14" s="46">
        <v>439.67123287671234</v>
      </c>
      <c r="F14" s="46">
        <v>398.68493150684935</v>
      </c>
      <c r="I14" s="47" t="s">
        <v>71</v>
      </c>
      <c r="J14" s="46">
        <v>607.34246575342468</v>
      </c>
      <c r="K14" s="46">
        <v>579.39726027397251</v>
      </c>
      <c r="L14" s="46">
        <v>549.58904109589025</v>
      </c>
      <c r="M14" s="46">
        <v>476.93150684931504</v>
      </c>
      <c r="N14" s="46">
        <v>456.43835616438355</v>
      </c>
    </row>
    <row r="15" spans="1:14" x14ac:dyDescent="0.25">
      <c r="A15" s="47" t="s">
        <v>72</v>
      </c>
      <c r="B15" s="46">
        <v>508.60273972602738</v>
      </c>
      <c r="C15" s="46">
        <v>469.47945205479448</v>
      </c>
      <c r="D15" s="46">
        <v>424.76712328767121</v>
      </c>
      <c r="E15" s="46">
        <v>370.73972602739718</v>
      </c>
      <c r="F15" s="46">
        <v>337.20547945205476</v>
      </c>
      <c r="I15" s="47" t="s">
        <v>72</v>
      </c>
      <c r="J15" s="46">
        <v>510.46575342465746</v>
      </c>
      <c r="K15" s="46">
        <v>488.10958904109577</v>
      </c>
      <c r="L15" s="46">
        <v>463.89041095890411</v>
      </c>
      <c r="M15" s="46">
        <v>402.41095890410952</v>
      </c>
      <c r="N15" s="46">
        <v>383.78082191780823</v>
      </c>
    </row>
    <row r="16" spans="1:14" x14ac:dyDescent="0.25">
      <c r="A16" s="14" t="s">
        <v>44</v>
      </c>
      <c r="B16" s="15">
        <v>36.905838904109586</v>
      </c>
      <c r="C16" s="15">
        <v>31.672504109589042</v>
      </c>
      <c r="D16" s="15">
        <v>26.314993972602743</v>
      </c>
      <c r="E16" s="15">
        <v>20.966557808219179</v>
      </c>
      <c r="F16" s="15">
        <v>14.214752876712328</v>
      </c>
      <c r="I16" s="24" t="s">
        <v>44</v>
      </c>
      <c r="J16" s="15">
        <v>36.905838904109586</v>
      </c>
      <c r="K16" s="15">
        <v>32.261168219178082</v>
      </c>
      <c r="L16" s="15">
        <v>28.739283287671228</v>
      </c>
      <c r="M16" s="15">
        <v>24.665838904109584</v>
      </c>
      <c r="N16" s="15">
        <v>19.548394520547944</v>
      </c>
    </row>
    <row r="17" spans="1:14" x14ac:dyDescent="0.25">
      <c r="A17" s="14" t="s">
        <v>45</v>
      </c>
      <c r="B17" s="15">
        <v>7.6849315068493134</v>
      </c>
      <c r="C17" s="15">
        <v>7.6849315068493134</v>
      </c>
      <c r="D17" s="15">
        <v>7.6849315068493134</v>
      </c>
      <c r="E17" s="15">
        <v>7.6849315068493134</v>
      </c>
      <c r="F17" s="15">
        <v>7.6849315068493134</v>
      </c>
      <c r="I17" s="24" t="s">
        <v>45</v>
      </c>
      <c r="J17" s="15">
        <v>9.4077534246575354</v>
      </c>
      <c r="K17" s="15">
        <v>9.9792328767123273</v>
      </c>
      <c r="L17" s="15">
        <v>9.9792328767123273</v>
      </c>
      <c r="M17" s="15">
        <v>9.9792328767123273</v>
      </c>
      <c r="N17" s="15">
        <v>9.9792328767123273</v>
      </c>
    </row>
    <row r="18" spans="1:14" x14ac:dyDescent="0.25">
      <c r="A18" s="14" t="s">
        <v>64</v>
      </c>
      <c r="B18" s="15">
        <v>668.01930277667452</v>
      </c>
      <c r="C18" s="15">
        <v>735.91535658013504</v>
      </c>
      <c r="D18" s="15">
        <v>767.79094544048417</v>
      </c>
      <c r="E18" s="15">
        <v>785.1902338429062</v>
      </c>
      <c r="F18" s="15">
        <v>795.09989054569792</v>
      </c>
      <c r="I18" s="24" t="s">
        <v>64</v>
      </c>
      <c r="J18" s="15">
        <v>649.93711099585266</v>
      </c>
      <c r="K18" s="15">
        <v>717.83316479931307</v>
      </c>
      <c r="L18" s="15">
        <v>749.70875365966231</v>
      </c>
      <c r="M18" s="15">
        <v>767.10804206208422</v>
      </c>
      <c r="N18" s="15">
        <v>777.01769876487606</v>
      </c>
    </row>
    <row r="19" spans="1:14" x14ac:dyDescent="0.25">
      <c r="A19" s="14" t="s">
        <v>46</v>
      </c>
      <c r="B19" s="15">
        <v>61.430136986301363</v>
      </c>
      <c r="C19" s="15">
        <v>59.808219178082197</v>
      </c>
      <c r="D19" s="15">
        <v>59.808219178082197</v>
      </c>
      <c r="E19" s="15">
        <v>60.61917808219178</v>
      </c>
      <c r="F19" s="15">
        <v>60.821917808219169</v>
      </c>
      <c r="I19" s="24" t="s">
        <v>46</v>
      </c>
      <c r="J19" s="15">
        <v>50.482191780821907</v>
      </c>
      <c r="K19" s="15">
        <v>47.238356164383561</v>
      </c>
      <c r="L19" s="15">
        <v>42.980821917808214</v>
      </c>
      <c r="M19" s="15">
        <v>45.210958904109589</v>
      </c>
      <c r="N19" s="15">
        <v>45.61643835616438</v>
      </c>
    </row>
    <row r="20" spans="1:14" x14ac:dyDescent="0.25">
      <c r="A20" s="14" t="s">
        <v>47</v>
      </c>
      <c r="B20" s="15">
        <f>SUM(B21:B23)</f>
        <v>605.54214660782384</v>
      </c>
      <c r="C20" s="15">
        <f t="shared" ref="C20:F20" si="5">SUM(C21:C23)</f>
        <v>584.22288340291948</v>
      </c>
      <c r="D20" s="15">
        <f t="shared" si="5"/>
        <v>569.19254419519382</v>
      </c>
      <c r="E20" s="15">
        <f t="shared" si="5"/>
        <v>550.91601250382803</v>
      </c>
      <c r="F20" s="15">
        <f t="shared" si="5"/>
        <v>527.99142029140239</v>
      </c>
      <c r="I20" s="24" t="s">
        <v>47</v>
      </c>
      <c r="J20" s="15">
        <f>SUM(J21:J23)</f>
        <v>552.39627525369372</v>
      </c>
      <c r="K20" s="15">
        <f t="shared" ref="K20:N20" si="6">SUM(K21:K23)</f>
        <v>532.94374972756259</v>
      </c>
      <c r="L20" s="15">
        <f t="shared" si="6"/>
        <v>519.22144069542696</v>
      </c>
      <c r="M20" s="15">
        <f t="shared" si="6"/>
        <v>502.53847805748893</v>
      </c>
      <c r="N20" s="15">
        <f t="shared" si="6"/>
        <v>481.61837795714922</v>
      </c>
    </row>
    <row r="21" spans="1:14" x14ac:dyDescent="0.25">
      <c r="A21" s="47" t="s">
        <v>73</v>
      </c>
      <c r="B21" s="46">
        <v>402.31542949147979</v>
      </c>
      <c r="C21" s="46">
        <v>388.47870322818517</v>
      </c>
      <c r="D21" s="46">
        <v>379.54392283925154</v>
      </c>
      <c r="E21" s="46">
        <v>368.27310347173511</v>
      </c>
      <c r="F21" s="46">
        <v>353.65742682704581</v>
      </c>
      <c r="I21" s="47" t="s">
        <v>73</v>
      </c>
      <c r="J21" s="46">
        <v>370.13019616438351</v>
      </c>
      <c r="K21" s="46">
        <v>357.40041205479451</v>
      </c>
      <c r="L21" s="46">
        <v>349.18040547945202</v>
      </c>
      <c r="M21" s="46">
        <v>338.8112613698629</v>
      </c>
      <c r="N21" s="46">
        <v>325.36483068493158</v>
      </c>
    </row>
    <row r="22" spans="1:14" x14ac:dyDescent="0.25">
      <c r="A22" s="47" t="s">
        <v>74</v>
      </c>
      <c r="B22" s="46">
        <v>156.74772623548785</v>
      </c>
      <c r="C22" s="46">
        <v>151.35674388351663</v>
      </c>
      <c r="D22" s="46">
        <v>147.87562830177274</v>
      </c>
      <c r="E22" s="46">
        <v>143.48435921497151</v>
      </c>
      <c r="F22" s="46">
        <v>137.78988688428331</v>
      </c>
      <c r="I22" s="47" t="s">
        <v>74</v>
      </c>
      <c r="J22" s="46">
        <v>139.50547634958417</v>
      </c>
      <c r="K22" s="46">
        <v>134.70750205632976</v>
      </c>
      <c r="L22" s="46">
        <v>131.6093091885777</v>
      </c>
      <c r="M22" s="46">
        <v>127.70107970132466</v>
      </c>
      <c r="N22" s="46">
        <v>122.63299932701216</v>
      </c>
    </row>
    <row r="23" spans="1:14" x14ac:dyDescent="0.25">
      <c r="A23" s="47" t="s">
        <v>75</v>
      </c>
      <c r="B23" s="46">
        <v>46.478990880856259</v>
      </c>
      <c r="C23" s="46">
        <v>44.387436291217725</v>
      </c>
      <c r="D23" s="46">
        <v>41.772993054169547</v>
      </c>
      <c r="E23" s="46">
        <v>39.158549817121383</v>
      </c>
      <c r="F23" s="46">
        <v>36.544106580073219</v>
      </c>
      <c r="I23" s="47" t="s">
        <v>75</v>
      </c>
      <c r="J23" s="46">
        <v>42.760602739726025</v>
      </c>
      <c r="K23" s="46">
        <v>40.835835616438359</v>
      </c>
      <c r="L23" s="46">
        <v>38.431726027397261</v>
      </c>
      <c r="M23" s="46">
        <v>36.026136986301367</v>
      </c>
      <c r="N23" s="46">
        <v>33.620547945205487</v>
      </c>
    </row>
    <row r="24" spans="1:14" x14ac:dyDescent="0.25">
      <c r="A24" s="14" t="s">
        <v>50</v>
      </c>
      <c r="B24" s="15">
        <v>28.561292328767124</v>
      </c>
      <c r="C24" s="15">
        <v>34.273484383561637</v>
      </c>
      <c r="D24" s="15">
        <v>34.182315616438359</v>
      </c>
      <c r="E24" s="15">
        <v>34.182315616438359</v>
      </c>
      <c r="F24" s="15">
        <v>34.182315616438359</v>
      </c>
      <c r="I24" s="24" t="s">
        <v>50</v>
      </c>
      <c r="J24" s="15">
        <v>32.091348123823266</v>
      </c>
      <c r="K24" s="15">
        <v>38.509527093127275</v>
      </c>
      <c r="L24" s="15">
        <v>38.407101708801775</v>
      </c>
      <c r="M24" s="15">
        <v>38.407101708801775</v>
      </c>
      <c r="N24" s="15">
        <v>38.407101708801775</v>
      </c>
    </row>
    <row r="25" spans="1:14" x14ac:dyDescent="0.25">
      <c r="A25" s="14" t="s">
        <v>42</v>
      </c>
      <c r="B25" s="15">
        <v>42.215580821917811</v>
      </c>
      <c r="C25" s="15">
        <v>45.406602739726026</v>
      </c>
      <c r="D25" s="15">
        <v>47.386356164383557</v>
      </c>
      <c r="E25" s="15">
        <v>50.260191780821913</v>
      </c>
      <c r="F25" s="15">
        <v>53.389479452054786</v>
      </c>
      <c r="I25" s="24" t="s">
        <v>42</v>
      </c>
      <c r="J25" s="15">
        <v>38.032054794520548</v>
      </c>
      <c r="K25" s="15">
        <v>40.906849315068499</v>
      </c>
      <c r="L25" s="15">
        <v>42.69041095890411</v>
      </c>
      <c r="M25" s="15">
        <v>45.279452054794518</v>
      </c>
      <c r="N25" s="15">
        <v>48.098630136986287</v>
      </c>
    </row>
    <row r="26" spans="1:14" x14ac:dyDescent="0.25">
      <c r="A26" s="14" t="s">
        <v>51</v>
      </c>
      <c r="B26" s="15">
        <v>125.14594684931507</v>
      </c>
      <c r="C26" s="15">
        <v>134.54064493150685</v>
      </c>
      <c r="D26" s="15">
        <v>134.97703890410958</v>
      </c>
      <c r="E26" s="15">
        <v>134.97703890410958</v>
      </c>
      <c r="F26" s="15">
        <v>134.97703890410958</v>
      </c>
      <c r="I26" s="24" t="s">
        <v>51</v>
      </c>
      <c r="J26" s="15">
        <v>121.39157095890414</v>
      </c>
      <c r="K26" s="15">
        <v>130.50441863013702</v>
      </c>
      <c r="L26" s="15">
        <v>130.92773424657537</v>
      </c>
      <c r="M26" s="15">
        <v>130.92773424657537</v>
      </c>
      <c r="N26" s="15">
        <v>130.92773424657537</v>
      </c>
    </row>
    <row r="27" spans="1:14" x14ac:dyDescent="0.25">
      <c r="A27" s="14" t="s">
        <v>52</v>
      </c>
      <c r="B27" s="15">
        <v>48.750702771309662</v>
      </c>
      <c r="C27" s="15">
        <v>50.433232885114336</v>
      </c>
      <c r="D27" s="15">
        <v>51.483227042338726</v>
      </c>
      <c r="E27" s="15">
        <v>51.768842826779931</v>
      </c>
      <c r="F27" s="15">
        <v>52.55713153651017</v>
      </c>
      <c r="I27" s="24" t="s">
        <v>52</v>
      </c>
      <c r="J27" s="15">
        <v>43.919549992222969</v>
      </c>
      <c r="K27" s="15">
        <v>45.43533608919347</v>
      </c>
      <c r="L27" s="15">
        <v>46.381292554676506</v>
      </c>
      <c r="M27" s="15">
        <v>46.638591685114477</v>
      </c>
      <c r="N27" s="15">
        <v>47.348774236775512</v>
      </c>
    </row>
    <row r="28" spans="1:14" x14ac:dyDescent="0.25">
      <c r="A28" s="14" t="s">
        <v>53</v>
      </c>
      <c r="B28" s="15">
        <v>1003.9898341985058</v>
      </c>
      <c r="C28" s="15">
        <v>988.53243595477375</v>
      </c>
      <c r="D28" s="15">
        <v>989.52988068840295</v>
      </c>
      <c r="E28" s="15">
        <v>983.79195040688637</v>
      </c>
      <c r="F28" s="15">
        <v>978.47998001526435</v>
      </c>
      <c r="I28" s="24" t="s">
        <v>53</v>
      </c>
      <c r="J28" s="15">
        <v>1003.9891027642168</v>
      </c>
      <c r="K28" s="15">
        <v>988.53321267486763</v>
      </c>
      <c r="L28" s="15">
        <v>973.63769797578584</v>
      </c>
      <c r="M28" s="15">
        <v>983.68373568158404</v>
      </c>
      <c r="N28" s="15">
        <v>995.740532140695</v>
      </c>
    </row>
    <row r="29" spans="1:14" x14ac:dyDescent="0.25">
      <c r="A29" s="14" t="s">
        <v>55</v>
      </c>
      <c r="B29" s="15">
        <v>48.184891232876709</v>
      </c>
      <c r="C29" s="15">
        <v>43.319524931506848</v>
      </c>
      <c r="D29" s="15">
        <v>43.270814520547944</v>
      </c>
      <c r="E29" s="15">
        <v>43.270814520547944</v>
      </c>
      <c r="F29" s="15">
        <v>43.270814520547944</v>
      </c>
      <c r="I29" s="24" t="s">
        <v>55</v>
      </c>
      <c r="J29" s="15">
        <v>43.409811921510553</v>
      </c>
      <c r="K29" s="15">
        <v>39.026599037393552</v>
      </c>
      <c r="L29" s="15">
        <v>38.982715784277431</v>
      </c>
      <c r="M29" s="15">
        <v>38.982715784277431</v>
      </c>
      <c r="N29" s="15">
        <v>38.982715784277431</v>
      </c>
    </row>
    <row r="30" spans="1:14" x14ac:dyDescent="0.25">
      <c r="A30" s="14" t="s">
        <v>56</v>
      </c>
      <c r="B30" s="15">
        <v>20.344109589041096</v>
      </c>
      <c r="C30" s="15">
        <v>21.369863013698634</v>
      </c>
      <c r="D30" s="15">
        <v>21.369863013698634</v>
      </c>
      <c r="E30" s="15">
        <v>21.369863013698634</v>
      </c>
      <c r="F30" s="15">
        <v>21.369863013698634</v>
      </c>
      <c r="I30" s="24" t="s">
        <v>56</v>
      </c>
      <c r="J30" s="15">
        <v>20.344109589041096</v>
      </c>
      <c r="K30" s="15">
        <v>21.369863013698634</v>
      </c>
      <c r="L30" s="15">
        <v>21.369863013698634</v>
      </c>
      <c r="M30" s="15">
        <v>21.369863013698634</v>
      </c>
      <c r="N30" s="15">
        <v>21.369863013698634</v>
      </c>
    </row>
    <row r="31" spans="1:14" x14ac:dyDescent="0.25">
      <c r="A31" s="14" t="s">
        <v>54</v>
      </c>
      <c r="B31" s="15">
        <v>18.960821917808218</v>
      </c>
      <c r="C31" s="15">
        <v>21.378082191780827</v>
      </c>
      <c r="D31" s="15">
        <v>22.07671232876713</v>
      </c>
      <c r="E31" s="15">
        <v>22.80328767123288</v>
      </c>
      <c r="F31" s="15">
        <v>22.80328767123288</v>
      </c>
      <c r="I31" s="24" t="s">
        <v>54</v>
      </c>
      <c r="J31" s="15">
        <v>18.960821917808218</v>
      </c>
      <c r="K31" s="15">
        <v>17.96876712328767</v>
      </c>
      <c r="L31" s="15">
        <v>17.10246575342466</v>
      </c>
      <c r="M31" s="15">
        <v>17.10246575342466</v>
      </c>
      <c r="N31" s="15">
        <v>17.10246575342466</v>
      </c>
    </row>
    <row r="32" spans="1:14" x14ac:dyDescent="0.25">
      <c r="A32" s="14" t="s">
        <v>48</v>
      </c>
      <c r="B32" s="15">
        <v>0.8868164383561643</v>
      </c>
      <c r="C32" s="15">
        <v>0.90355726027397232</v>
      </c>
      <c r="D32" s="15">
        <v>0.92712328767123253</v>
      </c>
      <c r="E32" s="15">
        <v>0.94619178082191802</v>
      </c>
      <c r="F32" s="15">
        <v>0.95671232876712331</v>
      </c>
      <c r="I32" s="24" t="s">
        <v>48</v>
      </c>
      <c r="J32" s="15">
        <v>0.8868164383561643</v>
      </c>
      <c r="K32" s="15">
        <v>0.90355726027397232</v>
      </c>
      <c r="L32" s="15">
        <v>0.92712328767123253</v>
      </c>
      <c r="M32" s="15">
        <v>0.94619178082191802</v>
      </c>
      <c r="N32" s="15">
        <v>0.95671232876712331</v>
      </c>
    </row>
    <row r="33" spans="1:14" x14ac:dyDescent="0.25">
      <c r="A33" s="14" t="s">
        <v>76</v>
      </c>
      <c r="B33" s="15">
        <v>0</v>
      </c>
      <c r="C33" s="15"/>
      <c r="D33" s="15"/>
      <c r="E33" s="15"/>
      <c r="F33" s="15">
        <v>0</v>
      </c>
      <c r="I33" s="24" t="s">
        <v>76</v>
      </c>
      <c r="J33" s="15">
        <v>0</v>
      </c>
      <c r="K33" s="15"/>
      <c r="L33" s="15"/>
      <c r="M33" s="15"/>
      <c r="N33" s="15">
        <v>0</v>
      </c>
    </row>
    <row r="34" spans="1:14" x14ac:dyDescent="0.25">
      <c r="A34" s="14" t="s">
        <v>57</v>
      </c>
      <c r="B34" s="15">
        <v>631.73498175178338</v>
      </c>
      <c r="C34" s="15">
        <v>574.87851618237346</v>
      </c>
      <c r="D34" s="15">
        <v>524.18721170557114</v>
      </c>
      <c r="E34" s="15">
        <v>489.33866794890525</v>
      </c>
      <c r="F34" s="15">
        <v>459.32661973218194</v>
      </c>
      <c r="I34" s="24" t="s">
        <v>57</v>
      </c>
      <c r="J34" s="15">
        <v>635.51517707461994</v>
      </c>
      <c r="K34" s="15">
        <v>590.03836995281426</v>
      </c>
      <c r="L34" s="15">
        <v>570.20027296855756</v>
      </c>
      <c r="M34" s="15">
        <v>550.5942005104323</v>
      </c>
      <c r="N34" s="15">
        <v>529.76999929011538</v>
      </c>
    </row>
    <row r="35" spans="1:14" x14ac:dyDescent="0.25">
      <c r="A35" s="14" t="s">
        <v>58</v>
      </c>
      <c r="B35" s="15">
        <v>371.38348097954974</v>
      </c>
      <c r="C35" s="15">
        <v>393.7382434456739</v>
      </c>
      <c r="D35" s="15">
        <v>408.25647687033154</v>
      </c>
      <c r="E35" s="15">
        <v>417.63730185663303</v>
      </c>
      <c r="F35" s="15">
        <v>431.81867776943227</v>
      </c>
      <c r="I35" s="24" t="s">
        <v>58</v>
      </c>
      <c r="J35" s="15">
        <v>371.38348097954974</v>
      </c>
      <c r="K35" s="15">
        <v>393.73824344567413</v>
      </c>
      <c r="L35" s="15">
        <v>408.25647687033154</v>
      </c>
      <c r="M35" s="15">
        <v>417.63730185663303</v>
      </c>
      <c r="N35" s="15">
        <v>431.81867776943216</v>
      </c>
    </row>
    <row r="36" spans="1:14" x14ac:dyDescent="0.25">
      <c r="A36" s="14" t="s">
        <v>59</v>
      </c>
      <c r="B36" s="15">
        <v>122.55557037531884</v>
      </c>
      <c r="C36" s="15">
        <v>132.17729689414821</v>
      </c>
      <c r="D36" s="15">
        <v>142.40701801432891</v>
      </c>
      <c r="E36" s="15">
        <v>152.36899025767008</v>
      </c>
      <c r="F36" s="15">
        <v>152.36899025767008</v>
      </c>
      <c r="I36" s="24" t="s">
        <v>59</v>
      </c>
      <c r="J36" s="15">
        <v>118.22648138872006</v>
      </c>
      <c r="K36" s="15">
        <v>124.34781008392036</v>
      </c>
      <c r="L36" s="15">
        <v>130.17377189380383</v>
      </c>
      <c r="M36" s="15">
        <v>135.52423169177416</v>
      </c>
      <c r="N36" s="15">
        <v>135.52423169177416</v>
      </c>
    </row>
    <row r="37" spans="1:14" x14ac:dyDescent="0.25">
      <c r="A37" s="14" t="s">
        <v>60</v>
      </c>
      <c r="B37" s="15">
        <v>166.95616438356171</v>
      </c>
      <c r="C37" s="15">
        <v>172.88125315068498</v>
      </c>
      <c r="D37" s="15">
        <v>181.70024876712336</v>
      </c>
      <c r="E37" s="15">
        <v>197.67609863013701</v>
      </c>
      <c r="F37" s="15">
        <v>215.0599454794521</v>
      </c>
      <c r="I37" s="24" t="s">
        <v>60</v>
      </c>
      <c r="J37" s="15">
        <v>150.41095890410963</v>
      </c>
      <c r="K37" s="15">
        <v>155.74887671232881</v>
      </c>
      <c r="L37" s="15">
        <v>163.69391780821923</v>
      </c>
      <c r="M37" s="15">
        <v>178.08657534246578</v>
      </c>
      <c r="N37" s="15">
        <v>193.74769863013705</v>
      </c>
    </row>
    <row r="38" spans="1:14" x14ac:dyDescent="0.25">
      <c r="A38" s="14" t="s">
        <v>61</v>
      </c>
      <c r="B38" s="13">
        <v>51.669684000000004</v>
      </c>
      <c r="C38" s="13">
        <v>62.014490999999992</v>
      </c>
      <c r="D38" s="13">
        <v>73.391967000000022</v>
      </c>
      <c r="E38" s="13">
        <v>82.939626000000004</v>
      </c>
      <c r="F38" s="13"/>
      <c r="I38" s="24" t="s">
        <v>61</v>
      </c>
      <c r="J38" s="13">
        <v>37.149995520000004</v>
      </c>
      <c r="K38" s="13">
        <v>45.986018759999993</v>
      </c>
      <c r="L38" s="13">
        <v>55.192896990000008</v>
      </c>
      <c r="M38" s="13">
        <v>65.318850630000014</v>
      </c>
      <c r="N38" s="13">
        <v>73.816267140000008</v>
      </c>
    </row>
    <row r="39" spans="1:14" x14ac:dyDescent="0.25">
      <c r="A39" s="16" t="s">
        <v>65</v>
      </c>
      <c r="B39" s="15">
        <v>14.539726027397265</v>
      </c>
      <c r="C39" s="15">
        <v>16.545205479452058</v>
      </c>
      <c r="D39" s="15">
        <v>16.963013698630135</v>
      </c>
      <c r="E39" s="15">
        <v>17.547945205479458</v>
      </c>
      <c r="F39" s="15">
        <v>18.341780821917816</v>
      </c>
      <c r="I39" s="27" t="s">
        <v>65</v>
      </c>
      <c r="J39" s="15">
        <v>14.539726027397265</v>
      </c>
      <c r="K39" s="15">
        <v>16.378082191780827</v>
      </c>
      <c r="L39" s="15">
        <v>16.378082191780827</v>
      </c>
      <c r="M39" s="15">
        <v>16.378082191780827</v>
      </c>
      <c r="N39" s="15">
        <v>16.378082191780827</v>
      </c>
    </row>
    <row r="40" spans="1:14" x14ac:dyDescent="0.25">
      <c r="A40" s="22" t="s">
        <v>63</v>
      </c>
      <c r="B40" s="15">
        <v>19.637671232876713</v>
      </c>
      <c r="C40" s="15">
        <v>21.682191780821917</v>
      </c>
      <c r="D40" s="15">
        <v>22.551369863013697</v>
      </c>
      <c r="E40" s="15">
        <v>22.551369863013697</v>
      </c>
      <c r="F40" s="15">
        <v>22.551369863013697</v>
      </c>
      <c r="I40" s="28" t="s">
        <v>63</v>
      </c>
      <c r="J40" s="15">
        <v>16.69109589041096</v>
      </c>
      <c r="K40" s="15">
        <v>18.42945205479452</v>
      </c>
      <c r="L40" s="15">
        <v>19.169178082191781</v>
      </c>
      <c r="M40" s="15">
        <v>19.169178082191781</v>
      </c>
      <c r="N40" s="15">
        <v>19.169178082191781</v>
      </c>
    </row>
    <row r="41" spans="1:14" x14ac:dyDescent="0.25">
      <c r="A41" s="22" t="s">
        <v>62</v>
      </c>
      <c r="B41" s="15">
        <v>77.786198190175895</v>
      </c>
      <c r="C41" s="15">
        <v>78.965000208591107</v>
      </c>
      <c r="D41" s="15">
        <v>78.965000208591107</v>
      </c>
      <c r="E41" s="15">
        <v>81.72708878415807</v>
      </c>
      <c r="F41" s="15">
        <v>83.730890292109734</v>
      </c>
      <c r="I41" s="28" t="s">
        <v>62</v>
      </c>
      <c r="J41" s="15">
        <v>77.786198190175895</v>
      </c>
      <c r="K41" s="15">
        <v>78.965000208591107</v>
      </c>
      <c r="L41" s="15">
        <v>78.965000208591107</v>
      </c>
      <c r="M41" s="15">
        <v>81.72708878415807</v>
      </c>
      <c r="N41" s="15">
        <v>83.730890292109734</v>
      </c>
    </row>
    <row r="42" spans="1:14" x14ac:dyDescent="0.25">
      <c r="A42" s="22" t="s">
        <v>67</v>
      </c>
      <c r="B42" s="15">
        <v>1022.2146000622465</v>
      </c>
      <c r="C42" s="15">
        <v>989.32449938060245</v>
      </c>
      <c r="D42" s="15">
        <v>941.25952475188524</v>
      </c>
      <c r="E42" s="15">
        <v>873.04402039920546</v>
      </c>
      <c r="F42" s="15">
        <v>767.61377423894169</v>
      </c>
      <c r="I42" s="28" t="s">
        <v>67</v>
      </c>
      <c r="J42" s="15">
        <v>1014.6352094369313</v>
      </c>
      <c r="K42" s="15">
        <v>949.48115961156145</v>
      </c>
      <c r="L42" s="15">
        <v>926.55492044903463</v>
      </c>
      <c r="M42" s="15">
        <v>909.98950373518005</v>
      </c>
      <c r="N42" s="15">
        <v>885.17997574624906</v>
      </c>
    </row>
    <row r="45" spans="1:14" x14ac:dyDescent="0.25">
      <c r="A45" s="51" t="s">
        <v>140</v>
      </c>
    </row>
  </sheetData>
  <sheetProtection password="DEC9" sheet="1" objects="1" scenarios="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4"/>
  <sheetViews>
    <sheetView workbookViewId="0">
      <selection activeCell="C18" sqref="C18"/>
    </sheetView>
  </sheetViews>
  <sheetFormatPr defaultColWidth="9.140625" defaultRowHeight="15" x14ac:dyDescent="0.25"/>
  <cols>
    <col min="1" max="1" width="14.85546875" customWidth="1"/>
    <col min="2" max="2" width="14.28515625" customWidth="1"/>
    <col min="3" max="38" width="18" customWidth="1"/>
    <col min="39" max="39" width="17.42578125" bestFit="1" customWidth="1"/>
    <col min="40" max="40" width="11.5703125" customWidth="1"/>
    <col min="41" max="41" width="17.42578125" bestFit="1" customWidth="1"/>
    <col min="42" max="42" width="15.5703125" customWidth="1"/>
    <col min="43" max="43" width="17.42578125" bestFit="1" customWidth="1"/>
    <col min="44" max="44" width="16.5703125" customWidth="1"/>
    <col min="45" max="45" width="18.85546875" bestFit="1" customWidth="1"/>
    <col min="46" max="46" width="15.85546875" customWidth="1"/>
    <col min="47" max="47" width="18.85546875" bestFit="1" customWidth="1"/>
    <col min="48" max="48" width="14" customWidth="1"/>
    <col min="49" max="49" width="18.85546875" bestFit="1" customWidth="1"/>
    <col min="50" max="50" width="12.42578125" customWidth="1"/>
  </cols>
  <sheetData>
    <row r="1" spans="1:50" x14ac:dyDescent="0.25">
      <c r="A1" t="s">
        <v>148</v>
      </c>
    </row>
    <row r="2" spans="1:50" x14ac:dyDescent="0.25">
      <c r="A2" t="s">
        <v>149</v>
      </c>
    </row>
    <row r="3" spans="1:50" x14ac:dyDescent="0.25">
      <c r="A3" t="s">
        <v>142</v>
      </c>
    </row>
    <row r="5" spans="1:50" x14ac:dyDescent="0.25">
      <c r="A5" s="29"/>
      <c r="B5" s="29"/>
      <c r="C5" s="30" t="s">
        <v>95</v>
      </c>
      <c r="D5" s="31"/>
      <c r="E5" s="30" t="s">
        <v>95</v>
      </c>
      <c r="F5" s="31"/>
      <c r="G5" s="30" t="s">
        <v>95</v>
      </c>
      <c r="H5" s="31"/>
      <c r="I5" s="30" t="s">
        <v>95</v>
      </c>
      <c r="J5" s="31"/>
      <c r="K5" s="30" t="s">
        <v>95</v>
      </c>
      <c r="L5" s="31"/>
      <c r="M5" s="30" t="s">
        <v>95</v>
      </c>
      <c r="N5" s="31"/>
      <c r="O5" s="30" t="s">
        <v>96</v>
      </c>
      <c r="P5" s="31"/>
      <c r="Q5" s="30" t="s">
        <v>96</v>
      </c>
      <c r="R5" s="31"/>
      <c r="S5" s="30" t="s">
        <v>96</v>
      </c>
      <c r="T5" s="31"/>
      <c r="U5" s="30" t="s">
        <v>96</v>
      </c>
      <c r="V5" s="31"/>
      <c r="W5" s="30" t="s">
        <v>96</v>
      </c>
      <c r="X5" s="31"/>
      <c r="Y5" s="30" t="s">
        <v>96</v>
      </c>
      <c r="Z5" s="31"/>
      <c r="AA5" s="30" t="s">
        <v>97</v>
      </c>
      <c r="AB5" s="31"/>
      <c r="AC5" s="30" t="s">
        <v>97</v>
      </c>
      <c r="AD5" s="31"/>
      <c r="AE5" s="30" t="s">
        <v>97</v>
      </c>
      <c r="AF5" s="31"/>
      <c r="AG5" s="30" t="s">
        <v>97</v>
      </c>
      <c r="AH5" s="31"/>
      <c r="AI5" s="30" t="s">
        <v>97</v>
      </c>
      <c r="AJ5" s="31"/>
      <c r="AK5" s="30" t="s">
        <v>97</v>
      </c>
      <c r="AL5" s="31"/>
      <c r="AM5" s="30" t="s">
        <v>143</v>
      </c>
      <c r="AN5" s="31"/>
      <c r="AO5" s="30" t="s">
        <v>143</v>
      </c>
      <c r="AP5" s="31"/>
      <c r="AQ5" s="30" t="s">
        <v>143</v>
      </c>
      <c r="AR5" s="31"/>
      <c r="AS5" s="30" t="s">
        <v>143</v>
      </c>
      <c r="AT5" s="31"/>
      <c r="AU5" s="30" t="s">
        <v>143</v>
      </c>
      <c r="AV5" s="31"/>
      <c r="AW5" s="30" t="s">
        <v>143</v>
      </c>
      <c r="AX5" s="31"/>
    </row>
    <row r="6" spans="1:50" ht="45" x14ac:dyDescent="0.25">
      <c r="A6" s="32"/>
      <c r="B6" s="33"/>
      <c r="C6" s="34" t="s">
        <v>98</v>
      </c>
      <c r="D6" s="35"/>
      <c r="E6" s="34" t="s">
        <v>98</v>
      </c>
      <c r="F6" s="35"/>
      <c r="G6" s="34" t="s">
        <v>98</v>
      </c>
      <c r="H6" s="35"/>
      <c r="I6" s="34" t="s">
        <v>99</v>
      </c>
      <c r="J6" s="35"/>
      <c r="K6" s="34" t="s">
        <v>99</v>
      </c>
      <c r="L6" s="35"/>
      <c r="M6" s="34" t="s">
        <v>99</v>
      </c>
      <c r="N6" s="35"/>
      <c r="O6" s="34" t="s">
        <v>98</v>
      </c>
      <c r="P6" s="35"/>
      <c r="Q6" s="34" t="s">
        <v>98</v>
      </c>
      <c r="R6" s="35"/>
      <c r="S6" s="34" t="s">
        <v>98</v>
      </c>
      <c r="T6" s="35"/>
      <c r="U6" s="34" t="s">
        <v>99</v>
      </c>
      <c r="V6" s="35"/>
      <c r="W6" s="34" t="s">
        <v>99</v>
      </c>
      <c r="X6" s="35"/>
      <c r="Y6" s="34" t="s">
        <v>99</v>
      </c>
      <c r="Z6" s="35"/>
      <c r="AA6" s="34" t="s">
        <v>98</v>
      </c>
      <c r="AB6" s="35"/>
      <c r="AC6" s="34" t="s">
        <v>98</v>
      </c>
      <c r="AD6" s="35"/>
      <c r="AE6" s="34" t="s">
        <v>98</v>
      </c>
      <c r="AF6" s="35"/>
      <c r="AG6" s="34" t="s">
        <v>99</v>
      </c>
      <c r="AH6" s="35"/>
      <c r="AI6" s="34" t="s">
        <v>99</v>
      </c>
      <c r="AJ6" s="35"/>
      <c r="AK6" s="34" t="s">
        <v>99</v>
      </c>
      <c r="AL6" s="35"/>
      <c r="AM6" s="34" t="s">
        <v>98</v>
      </c>
      <c r="AN6" s="35"/>
      <c r="AO6" s="34" t="s">
        <v>98</v>
      </c>
      <c r="AP6" s="35"/>
      <c r="AQ6" s="34" t="s">
        <v>98</v>
      </c>
      <c r="AR6" s="35"/>
      <c r="AS6" s="34" t="s">
        <v>99</v>
      </c>
      <c r="AT6" s="35"/>
      <c r="AU6" s="34" t="s">
        <v>99</v>
      </c>
      <c r="AV6" s="35"/>
      <c r="AW6" s="34" t="s">
        <v>99</v>
      </c>
      <c r="AX6" s="35"/>
    </row>
    <row r="7" spans="1:50" x14ac:dyDescent="0.25">
      <c r="A7" s="36"/>
      <c r="B7" s="29"/>
      <c r="C7" s="30" t="s">
        <v>100</v>
      </c>
      <c r="D7" s="31"/>
      <c r="E7" s="30" t="s">
        <v>100</v>
      </c>
      <c r="F7" s="31"/>
      <c r="G7" s="30" t="s">
        <v>100</v>
      </c>
      <c r="H7" s="31"/>
      <c r="I7" s="30" t="s">
        <v>100</v>
      </c>
      <c r="J7" s="31"/>
      <c r="K7" s="30" t="s">
        <v>100</v>
      </c>
      <c r="L7" s="31"/>
      <c r="M7" s="30" t="s">
        <v>100</v>
      </c>
      <c r="N7" s="31"/>
      <c r="O7" s="30" t="s">
        <v>100</v>
      </c>
      <c r="P7" s="31"/>
      <c r="Q7" s="30" t="s">
        <v>100</v>
      </c>
      <c r="R7" s="31"/>
      <c r="S7" s="30" t="s">
        <v>100</v>
      </c>
      <c r="T7" s="31"/>
      <c r="U7" s="30" t="s">
        <v>100</v>
      </c>
      <c r="V7" s="31"/>
      <c r="W7" s="30" t="s">
        <v>100</v>
      </c>
      <c r="X7" s="31"/>
      <c r="Y7" s="30" t="s">
        <v>100</v>
      </c>
      <c r="Z7" s="31"/>
      <c r="AA7" s="30" t="s">
        <v>100</v>
      </c>
      <c r="AB7" s="31"/>
      <c r="AC7" s="30" t="s">
        <v>100</v>
      </c>
      <c r="AD7" s="31"/>
      <c r="AE7" s="30" t="s">
        <v>100</v>
      </c>
      <c r="AF7" s="31"/>
      <c r="AG7" s="30" t="s">
        <v>100</v>
      </c>
      <c r="AH7" s="31"/>
      <c r="AI7" s="30" t="s">
        <v>100</v>
      </c>
      <c r="AJ7" s="31"/>
      <c r="AK7" s="30" t="s">
        <v>100</v>
      </c>
      <c r="AL7" s="31"/>
      <c r="AM7" s="34" t="s">
        <v>100</v>
      </c>
      <c r="AN7" s="35"/>
      <c r="AO7" s="34" t="s">
        <v>100</v>
      </c>
      <c r="AP7" s="35"/>
      <c r="AQ7" s="34" t="s">
        <v>100</v>
      </c>
      <c r="AR7" s="35"/>
      <c r="AS7" s="34" t="s">
        <v>100</v>
      </c>
      <c r="AT7" s="35"/>
      <c r="AU7" s="34" t="s">
        <v>100</v>
      </c>
      <c r="AV7" s="35"/>
      <c r="AW7" s="34" t="s">
        <v>100</v>
      </c>
      <c r="AX7" s="35"/>
    </row>
    <row r="8" spans="1:50" x14ac:dyDescent="0.25">
      <c r="A8" s="36"/>
      <c r="B8" s="29"/>
      <c r="C8" s="30" t="s">
        <v>101</v>
      </c>
      <c r="D8" s="31"/>
      <c r="E8" s="30" t="s">
        <v>102</v>
      </c>
      <c r="F8" s="31"/>
      <c r="G8" s="30" t="s">
        <v>103</v>
      </c>
      <c r="H8" s="31"/>
      <c r="I8" s="30" t="s">
        <v>101</v>
      </c>
      <c r="J8" s="31"/>
      <c r="K8" s="30" t="s">
        <v>102</v>
      </c>
      <c r="L8" s="31"/>
      <c r="M8" s="30" t="s">
        <v>103</v>
      </c>
      <c r="N8" s="31"/>
      <c r="O8" s="30" t="s">
        <v>101</v>
      </c>
      <c r="P8" s="31"/>
      <c r="Q8" s="30" t="s">
        <v>102</v>
      </c>
      <c r="R8" s="31"/>
      <c r="S8" s="30" t="s">
        <v>103</v>
      </c>
      <c r="T8" s="31"/>
      <c r="U8" s="30" t="s">
        <v>101</v>
      </c>
      <c r="V8" s="31"/>
      <c r="W8" s="30" t="s">
        <v>102</v>
      </c>
      <c r="X8" s="31"/>
      <c r="Y8" s="30" t="s">
        <v>103</v>
      </c>
      <c r="Z8" s="31"/>
      <c r="AA8" s="30" t="s">
        <v>101</v>
      </c>
      <c r="AB8" s="31"/>
      <c r="AC8" s="30" t="s">
        <v>102</v>
      </c>
      <c r="AD8" s="31"/>
      <c r="AE8" s="30" t="s">
        <v>103</v>
      </c>
      <c r="AF8" s="31"/>
      <c r="AG8" s="30" t="s">
        <v>101</v>
      </c>
      <c r="AH8" s="31"/>
      <c r="AI8" s="30" t="s">
        <v>102</v>
      </c>
      <c r="AJ8" s="31"/>
      <c r="AK8" s="30" t="s">
        <v>103</v>
      </c>
      <c r="AL8" s="31"/>
      <c r="AM8" s="30" t="s">
        <v>101</v>
      </c>
      <c r="AN8" s="31"/>
      <c r="AO8" s="30" t="s">
        <v>102</v>
      </c>
      <c r="AP8" s="31"/>
      <c r="AQ8" s="30" t="s">
        <v>103</v>
      </c>
      <c r="AR8" s="31"/>
      <c r="AS8" s="30" t="s">
        <v>101</v>
      </c>
      <c r="AT8" s="31"/>
      <c r="AU8" s="30" t="s">
        <v>102</v>
      </c>
      <c r="AV8" s="31"/>
      <c r="AW8" s="30" t="s">
        <v>103</v>
      </c>
      <c r="AX8" s="31"/>
    </row>
    <row r="9" spans="1:50" x14ac:dyDescent="0.25">
      <c r="A9" s="36"/>
      <c r="B9" s="29"/>
      <c r="C9" s="30" t="s">
        <v>28</v>
      </c>
      <c r="D9" s="31"/>
      <c r="E9" s="30" t="s">
        <v>28</v>
      </c>
      <c r="F9" s="31"/>
      <c r="G9" s="30" t="s">
        <v>28</v>
      </c>
      <c r="H9" s="31"/>
      <c r="I9" s="30" t="s">
        <v>28</v>
      </c>
      <c r="J9" s="31"/>
      <c r="K9" s="30" t="s">
        <v>28</v>
      </c>
      <c r="L9" s="31"/>
      <c r="M9" s="30" t="s">
        <v>28</v>
      </c>
      <c r="N9" s="31"/>
      <c r="O9" s="30" t="s">
        <v>28</v>
      </c>
      <c r="P9" s="31"/>
      <c r="Q9" s="30" t="s">
        <v>28</v>
      </c>
      <c r="R9" s="31"/>
      <c r="S9" s="30" t="s">
        <v>28</v>
      </c>
      <c r="T9" s="31"/>
      <c r="U9" s="30" t="s">
        <v>28</v>
      </c>
      <c r="V9" s="31"/>
      <c r="W9" s="30" t="s">
        <v>28</v>
      </c>
      <c r="X9" s="31"/>
      <c r="Y9" s="30" t="s">
        <v>28</v>
      </c>
      <c r="Z9" s="31"/>
      <c r="AA9" s="30" t="s">
        <v>28</v>
      </c>
      <c r="AB9" s="31"/>
      <c r="AC9" s="30" t="s">
        <v>28</v>
      </c>
      <c r="AD9" s="31"/>
      <c r="AE9" s="30" t="s">
        <v>28</v>
      </c>
      <c r="AF9" s="31"/>
      <c r="AG9" s="30" t="s">
        <v>28</v>
      </c>
      <c r="AH9" s="31"/>
      <c r="AI9" s="30" t="s">
        <v>28</v>
      </c>
      <c r="AJ9" s="31"/>
      <c r="AK9" s="30" t="s">
        <v>28</v>
      </c>
      <c r="AL9" s="31"/>
      <c r="AM9" s="30" t="s">
        <v>28</v>
      </c>
      <c r="AN9" s="31"/>
      <c r="AO9" s="30" t="s">
        <v>28</v>
      </c>
      <c r="AP9" s="31"/>
      <c r="AQ9" s="30" t="s">
        <v>28</v>
      </c>
      <c r="AR9" s="31"/>
      <c r="AS9" s="30" t="s">
        <v>28</v>
      </c>
      <c r="AT9" s="31"/>
      <c r="AU9" s="30" t="s">
        <v>28</v>
      </c>
      <c r="AV9" s="31"/>
      <c r="AW9" s="30" t="s">
        <v>28</v>
      </c>
      <c r="AX9" s="31"/>
    </row>
    <row r="10" spans="1:50" x14ac:dyDescent="0.25">
      <c r="A10" s="36"/>
      <c r="B10" s="29"/>
      <c r="C10" s="30" t="s">
        <v>105</v>
      </c>
      <c r="D10" s="31"/>
      <c r="E10" s="30" t="s">
        <v>106</v>
      </c>
      <c r="F10" s="31"/>
      <c r="G10" s="30" t="s">
        <v>107</v>
      </c>
      <c r="H10" s="31"/>
      <c r="I10" s="30" t="s">
        <v>105</v>
      </c>
      <c r="J10" s="31"/>
      <c r="K10" s="30" t="s">
        <v>106</v>
      </c>
      <c r="L10" s="31"/>
      <c r="M10" s="30" t="s">
        <v>107</v>
      </c>
      <c r="N10" s="31"/>
      <c r="O10" s="30" t="s">
        <v>105</v>
      </c>
      <c r="P10" s="31"/>
      <c r="Q10" s="30" t="s">
        <v>106</v>
      </c>
      <c r="R10" s="31"/>
      <c r="S10" s="30" t="s">
        <v>107</v>
      </c>
      <c r="T10" s="31"/>
      <c r="U10" s="30" t="s">
        <v>105</v>
      </c>
      <c r="V10" s="31"/>
      <c r="W10" s="30" t="s">
        <v>106</v>
      </c>
      <c r="X10" s="31"/>
      <c r="Y10" s="30" t="s">
        <v>107</v>
      </c>
      <c r="Z10" s="31"/>
      <c r="AA10" s="30" t="s">
        <v>105</v>
      </c>
      <c r="AB10" s="31"/>
      <c r="AC10" s="30" t="s">
        <v>106</v>
      </c>
      <c r="AD10" s="31"/>
      <c r="AE10" s="30" t="s">
        <v>107</v>
      </c>
      <c r="AF10" s="31"/>
      <c r="AG10" s="30" t="s">
        <v>105</v>
      </c>
      <c r="AH10" s="31"/>
      <c r="AI10" s="30" t="s">
        <v>106</v>
      </c>
      <c r="AJ10" s="31"/>
      <c r="AK10" s="30" t="s">
        <v>107</v>
      </c>
      <c r="AL10" s="31"/>
      <c r="AM10" s="30" t="s">
        <v>105</v>
      </c>
      <c r="AN10" s="31"/>
      <c r="AO10" s="30" t="s">
        <v>106</v>
      </c>
      <c r="AP10" s="31"/>
      <c r="AQ10" s="30" t="s">
        <v>107</v>
      </c>
      <c r="AR10" s="31"/>
      <c r="AS10" s="30" t="s">
        <v>105</v>
      </c>
      <c r="AT10" s="31"/>
      <c r="AU10" s="30" t="s">
        <v>106</v>
      </c>
      <c r="AV10" s="31"/>
      <c r="AW10" s="30" t="s">
        <v>107</v>
      </c>
      <c r="AX10" s="31"/>
    </row>
    <row r="11" spans="1:50" x14ac:dyDescent="0.25">
      <c r="A11" s="36"/>
      <c r="B11" s="29"/>
      <c r="C11" s="30" t="s">
        <v>108</v>
      </c>
      <c r="D11" s="31"/>
      <c r="E11" s="30" t="s">
        <v>108</v>
      </c>
      <c r="F11" s="31"/>
      <c r="G11" s="30" t="s">
        <v>108</v>
      </c>
      <c r="H11" s="31"/>
      <c r="I11" s="30" t="s">
        <v>108</v>
      </c>
      <c r="J11" s="31"/>
      <c r="K11" s="30" t="s">
        <v>108</v>
      </c>
      <c r="L11" s="31"/>
      <c r="M11" s="30" t="s">
        <v>108</v>
      </c>
      <c r="N11" s="31"/>
      <c r="O11" s="30" t="s">
        <v>108</v>
      </c>
      <c r="P11" s="31"/>
      <c r="Q11" s="30" t="s">
        <v>108</v>
      </c>
      <c r="R11" s="31"/>
      <c r="S11" s="30" t="s">
        <v>108</v>
      </c>
      <c r="T11" s="31"/>
      <c r="U11" s="30" t="s">
        <v>108</v>
      </c>
      <c r="V11" s="31"/>
      <c r="W11" s="30" t="s">
        <v>108</v>
      </c>
      <c r="X11" s="31"/>
      <c r="Y11" s="30" t="s">
        <v>108</v>
      </c>
      <c r="Z11" s="31"/>
      <c r="AA11" s="30" t="s">
        <v>108</v>
      </c>
      <c r="AB11" s="31"/>
      <c r="AC11" s="30" t="s">
        <v>108</v>
      </c>
      <c r="AD11" s="31"/>
      <c r="AE11" s="30" t="s">
        <v>108</v>
      </c>
      <c r="AF11" s="31"/>
      <c r="AG11" s="30" t="s">
        <v>108</v>
      </c>
      <c r="AH11" s="31"/>
      <c r="AI11" s="30" t="s">
        <v>108</v>
      </c>
      <c r="AJ11" s="31"/>
      <c r="AK11" s="30" t="s">
        <v>108</v>
      </c>
      <c r="AL11" s="31"/>
      <c r="AM11" s="30" t="s">
        <v>108</v>
      </c>
      <c r="AN11" s="31"/>
      <c r="AO11" s="30" t="s">
        <v>108</v>
      </c>
      <c r="AP11" s="31"/>
      <c r="AQ11" s="30" t="s">
        <v>108</v>
      </c>
      <c r="AR11" s="31"/>
      <c r="AS11" s="30" t="s">
        <v>108</v>
      </c>
      <c r="AT11" s="31"/>
      <c r="AU11" s="30" t="s">
        <v>108</v>
      </c>
      <c r="AV11" s="31"/>
      <c r="AW11" s="30" t="s">
        <v>108</v>
      </c>
      <c r="AX11" s="31"/>
    </row>
    <row r="12" spans="1:50" x14ac:dyDescent="0.25">
      <c r="A12" s="37" t="s">
        <v>109</v>
      </c>
      <c r="B12" s="38" t="s">
        <v>110</v>
      </c>
      <c r="C12" s="39" t="s">
        <v>111</v>
      </c>
      <c r="D12" s="40" t="s">
        <v>104</v>
      </c>
      <c r="E12" s="39" t="s">
        <v>111</v>
      </c>
      <c r="F12" s="40" t="s">
        <v>104</v>
      </c>
      <c r="G12" s="39" t="s">
        <v>111</v>
      </c>
      <c r="H12" s="40" t="s">
        <v>104</v>
      </c>
      <c r="I12" s="39" t="s">
        <v>111</v>
      </c>
      <c r="J12" s="40" t="s">
        <v>104</v>
      </c>
      <c r="K12" s="39" t="s">
        <v>111</v>
      </c>
      <c r="L12" s="40" t="s">
        <v>104</v>
      </c>
      <c r="M12" s="39" t="s">
        <v>111</v>
      </c>
      <c r="N12" s="40" t="s">
        <v>104</v>
      </c>
      <c r="O12" s="39" t="s">
        <v>111</v>
      </c>
      <c r="P12" s="40" t="s">
        <v>104</v>
      </c>
      <c r="Q12" s="39" t="s">
        <v>111</v>
      </c>
      <c r="R12" s="40" t="s">
        <v>104</v>
      </c>
      <c r="S12" s="39" t="s">
        <v>111</v>
      </c>
      <c r="T12" s="40" t="s">
        <v>104</v>
      </c>
      <c r="U12" s="39" t="s">
        <v>111</v>
      </c>
      <c r="V12" s="40" t="s">
        <v>104</v>
      </c>
      <c r="W12" s="39" t="s">
        <v>111</v>
      </c>
      <c r="X12" s="40" t="s">
        <v>104</v>
      </c>
      <c r="Y12" s="39" t="s">
        <v>111</v>
      </c>
      <c r="Z12" s="40" t="s">
        <v>104</v>
      </c>
      <c r="AA12" s="39" t="s">
        <v>111</v>
      </c>
      <c r="AB12" s="40" t="s">
        <v>104</v>
      </c>
      <c r="AC12" s="39" t="s">
        <v>111</v>
      </c>
      <c r="AD12" s="40" t="s">
        <v>104</v>
      </c>
      <c r="AE12" s="39" t="s">
        <v>111</v>
      </c>
      <c r="AF12" s="40" t="s">
        <v>104</v>
      </c>
      <c r="AG12" s="39" t="s">
        <v>111</v>
      </c>
      <c r="AH12" s="40" t="s">
        <v>104</v>
      </c>
      <c r="AI12" s="39" t="s">
        <v>111</v>
      </c>
      <c r="AJ12" s="40" t="s">
        <v>104</v>
      </c>
      <c r="AK12" s="39" t="s">
        <v>111</v>
      </c>
      <c r="AL12" s="40" t="s">
        <v>104</v>
      </c>
      <c r="AM12" s="39" t="s">
        <v>111</v>
      </c>
      <c r="AN12" s="40" t="s">
        <v>104</v>
      </c>
      <c r="AO12" s="39" t="s">
        <v>111</v>
      </c>
      <c r="AP12" s="40" t="s">
        <v>104</v>
      </c>
      <c r="AQ12" s="39" t="s">
        <v>111</v>
      </c>
      <c r="AR12" s="40" t="s">
        <v>104</v>
      </c>
      <c r="AS12" s="39" t="s">
        <v>111</v>
      </c>
      <c r="AT12" s="40" t="s">
        <v>104</v>
      </c>
      <c r="AU12" s="39" t="s">
        <v>111</v>
      </c>
      <c r="AV12" s="40" t="s">
        <v>104</v>
      </c>
      <c r="AW12" s="39" t="s">
        <v>111</v>
      </c>
      <c r="AX12" s="40" t="s">
        <v>104</v>
      </c>
    </row>
    <row r="13" spans="1:50" x14ac:dyDescent="0.25">
      <c r="A13" s="41">
        <v>41640</v>
      </c>
      <c r="B13" s="42">
        <v>42005</v>
      </c>
      <c r="C13" s="43">
        <v>0</v>
      </c>
      <c r="D13" s="44"/>
      <c r="E13" s="43">
        <v>0</v>
      </c>
      <c r="F13" s="44"/>
      <c r="G13" s="43">
        <v>0</v>
      </c>
      <c r="H13" s="44"/>
      <c r="I13" s="43">
        <v>0</v>
      </c>
      <c r="J13" s="44"/>
      <c r="K13" s="43">
        <v>0</v>
      </c>
      <c r="L13" s="44"/>
      <c r="M13" s="43">
        <v>0</v>
      </c>
      <c r="N13" s="44"/>
      <c r="O13" s="43">
        <v>0</v>
      </c>
      <c r="P13" s="44"/>
      <c r="Q13" s="43">
        <v>0</v>
      </c>
      <c r="R13" s="44"/>
      <c r="S13" s="43">
        <v>0</v>
      </c>
      <c r="T13" s="44"/>
      <c r="U13" s="43">
        <v>0</v>
      </c>
      <c r="V13" s="44"/>
      <c r="W13" s="43">
        <v>0</v>
      </c>
      <c r="X13" s="44"/>
      <c r="Y13" s="43">
        <v>0</v>
      </c>
      <c r="Z13" s="44"/>
      <c r="AA13" s="43">
        <v>0</v>
      </c>
      <c r="AB13" s="44"/>
      <c r="AC13" s="43">
        <v>0</v>
      </c>
      <c r="AD13" s="44"/>
      <c r="AE13" s="43">
        <v>0</v>
      </c>
      <c r="AF13" s="44"/>
      <c r="AG13" s="43">
        <v>0</v>
      </c>
      <c r="AH13" s="44"/>
      <c r="AI13" s="43">
        <v>0</v>
      </c>
      <c r="AJ13" s="44"/>
      <c r="AK13" s="43">
        <v>0</v>
      </c>
      <c r="AL13" s="44"/>
      <c r="AM13" s="43"/>
      <c r="AN13" s="44"/>
      <c r="AO13" s="43"/>
      <c r="AP13" s="44"/>
      <c r="AQ13" s="43">
        <v>902.34</v>
      </c>
      <c r="AR13" s="44" t="s">
        <v>145</v>
      </c>
      <c r="AS13" s="43">
        <v>11587.441860465116</v>
      </c>
      <c r="AT13" s="44" t="s">
        <v>146</v>
      </c>
      <c r="AU13" s="43" t="s">
        <v>147</v>
      </c>
      <c r="AV13" s="44"/>
      <c r="AW13" s="43"/>
      <c r="AX13" s="44"/>
    </row>
    <row r="14" spans="1:50" x14ac:dyDescent="0.25">
      <c r="A14" s="41">
        <v>42005</v>
      </c>
      <c r="B14" s="42">
        <v>42370</v>
      </c>
      <c r="C14" s="43">
        <v>0</v>
      </c>
      <c r="D14" s="44"/>
      <c r="E14" s="43">
        <v>0</v>
      </c>
      <c r="F14" s="44"/>
      <c r="G14" s="43">
        <v>0</v>
      </c>
      <c r="H14" s="44"/>
      <c r="I14" s="43">
        <v>0</v>
      </c>
      <c r="J14" s="44"/>
      <c r="K14" s="43">
        <v>0</v>
      </c>
      <c r="L14" s="44"/>
      <c r="M14" s="43">
        <v>0</v>
      </c>
      <c r="N14" s="44"/>
      <c r="O14" s="43">
        <v>0</v>
      </c>
      <c r="P14" s="44"/>
      <c r="Q14" s="43">
        <v>0</v>
      </c>
      <c r="R14" s="44"/>
      <c r="S14" s="43">
        <v>0</v>
      </c>
      <c r="T14" s="44"/>
      <c r="U14" s="43">
        <v>0</v>
      </c>
      <c r="V14" s="44"/>
      <c r="W14" s="43">
        <v>0</v>
      </c>
      <c r="X14" s="44"/>
      <c r="Y14" s="43">
        <v>0</v>
      </c>
      <c r="Z14" s="44"/>
      <c r="AA14" s="43">
        <v>0</v>
      </c>
      <c r="AB14" s="44"/>
      <c r="AC14" s="43">
        <v>0</v>
      </c>
      <c r="AD14" s="44"/>
      <c r="AE14" s="43">
        <v>0</v>
      </c>
      <c r="AF14" s="44"/>
      <c r="AG14" s="43">
        <v>0</v>
      </c>
      <c r="AH14" s="44"/>
      <c r="AI14" s="43">
        <v>0</v>
      </c>
      <c r="AJ14" s="44"/>
      <c r="AK14" s="43">
        <v>0</v>
      </c>
      <c r="AL14" s="44"/>
      <c r="AM14" s="43"/>
      <c r="AN14" s="44"/>
      <c r="AO14" s="43"/>
      <c r="AP14" s="44"/>
      <c r="AQ14" s="43">
        <v>902.34</v>
      </c>
      <c r="AR14" s="44"/>
      <c r="AS14" s="43">
        <v>12166.813953488374</v>
      </c>
      <c r="AT14" s="44" t="s">
        <v>146</v>
      </c>
      <c r="AU14" s="43" t="s">
        <v>147</v>
      </c>
      <c r="AV14" s="44"/>
      <c r="AW14" s="43"/>
      <c r="AX14" s="44"/>
    </row>
    <row r="15" spans="1:50" x14ac:dyDescent="0.25">
      <c r="A15" s="41">
        <v>42370</v>
      </c>
      <c r="B15" s="42">
        <v>42736</v>
      </c>
      <c r="C15" s="43">
        <v>0</v>
      </c>
      <c r="D15" s="44"/>
      <c r="E15" s="43">
        <v>0</v>
      </c>
      <c r="F15" s="44"/>
      <c r="G15" s="43">
        <v>0</v>
      </c>
      <c r="H15" s="44"/>
      <c r="I15" s="43">
        <v>0</v>
      </c>
      <c r="J15" s="44"/>
      <c r="K15" s="43">
        <v>0</v>
      </c>
      <c r="L15" s="44"/>
      <c r="M15" s="43">
        <v>0</v>
      </c>
      <c r="N15" s="44"/>
      <c r="O15" s="43">
        <v>0</v>
      </c>
      <c r="P15" s="44"/>
      <c r="Q15" s="43">
        <v>0</v>
      </c>
      <c r="R15" s="44"/>
      <c r="S15" s="43">
        <v>0</v>
      </c>
      <c r="T15" s="44"/>
      <c r="U15" s="43">
        <v>0</v>
      </c>
      <c r="V15" s="44"/>
      <c r="W15" s="43">
        <v>0</v>
      </c>
      <c r="X15" s="44"/>
      <c r="Y15" s="43">
        <v>0</v>
      </c>
      <c r="Z15" s="44"/>
      <c r="AA15" s="43">
        <v>0</v>
      </c>
      <c r="AB15" s="44"/>
      <c r="AC15" s="43">
        <v>0</v>
      </c>
      <c r="AD15" s="44"/>
      <c r="AE15" s="43">
        <v>0</v>
      </c>
      <c r="AF15" s="44"/>
      <c r="AG15" s="43">
        <v>0</v>
      </c>
      <c r="AH15" s="44"/>
      <c r="AI15" s="43">
        <v>0</v>
      </c>
      <c r="AJ15" s="44"/>
      <c r="AK15" s="43">
        <v>0</v>
      </c>
      <c r="AL15" s="44"/>
      <c r="AM15" s="43"/>
      <c r="AN15" s="44"/>
      <c r="AO15" s="43"/>
      <c r="AP15" s="44"/>
      <c r="AQ15" s="43">
        <v>902.34</v>
      </c>
      <c r="AR15" s="44"/>
      <c r="AS15" s="43">
        <v>12775.154651162793</v>
      </c>
      <c r="AT15" s="44" t="s">
        <v>146</v>
      </c>
      <c r="AU15" s="43" t="s">
        <v>147</v>
      </c>
      <c r="AV15" s="44"/>
      <c r="AW15" s="43"/>
      <c r="AX15" s="44"/>
    </row>
    <row r="16" spans="1:50" x14ac:dyDescent="0.25">
      <c r="A16" s="41">
        <v>42736</v>
      </c>
      <c r="B16" s="42">
        <v>43101</v>
      </c>
      <c r="C16" s="43">
        <v>0</v>
      </c>
      <c r="D16" s="44"/>
      <c r="E16" s="43">
        <v>0</v>
      </c>
      <c r="F16" s="44"/>
      <c r="G16" s="43">
        <v>0</v>
      </c>
      <c r="H16" s="44"/>
      <c r="I16" s="43">
        <v>0</v>
      </c>
      <c r="J16" s="44"/>
      <c r="K16" s="43">
        <v>0</v>
      </c>
      <c r="L16" s="44"/>
      <c r="M16" s="43">
        <v>0</v>
      </c>
      <c r="N16" s="44"/>
      <c r="O16" s="43">
        <v>0</v>
      </c>
      <c r="P16" s="44"/>
      <c r="Q16" s="43">
        <v>0</v>
      </c>
      <c r="R16" s="44"/>
      <c r="S16" s="43">
        <v>0</v>
      </c>
      <c r="T16" s="44"/>
      <c r="U16" s="43">
        <v>0</v>
      </c>
      <c r="V16" s="44"/>
      <c r="W16" s="43">
        <v>0</v>
      </c>
      <c r="X16" s="44"/>
      <c r="Y16" s="43">
        <v>0</v>
      </c>
      <c r="Z16" s="44"/>
      <c r="AA16" s="43">
        <v>0</v>
      </c>
      <c r="AB16" s="44"/>
      <c r="AC16" s="43">
        <v>0</v>
      </c>
      <c r="AD16" s="44"/>
      <c r="AE16" s="43">
        <v>0</v>
      </c>
      <c r="AF16" s="44"/>
      <c r="AG16" s="43">
        <v>0</v>
      </c>
      <c r="AH16" s="44"/>
      <c r="AI16" s="43">
        <v>0</v>
      </c>
      <c r="AJ16" s="44"/>
      <c r="AK16" s="43">
        <v>0</v>
      </c>
      <c r="AL16" s="44"/>
      <c r="AM16" s="43"/>
      <c r="AN16" s="44"/>
      <c r="AO16" s="43"/>
      <c r="AP16" s="44"/>
      <c r="AQ16" s="43">
        <v>902.34</v>
      </c>
      <c r="AR16" s="44"/>
      <c r="AS16" s="43">
        <v>13413.912383720935</v>
      </c>
      <c r="AT16" s="44" t="s">
        <v>146</v>
      </c>
      <c r="AU16" s="43" t="s">
        <v>147</v>
      </c>
      <c r="AV16" s="44"/>
      <c r="AW16" s="43"/>
      <c r="AX16" s="44"/>
    </row>
    <row r="17" spans="1:50" x14ac:dyDescent="0.25">
      <c r="A17" s="41">
        <v>43101</v>
      </c>
      <c r="B17" s="42">
        <v>43466</v>
      </c>
      <c r="C17" s="43">
        <v>0</v>
      </c>
      <c r="D17" s="44"/>
      <c r="E17" s="43">
        <v>0</v>
      </c>
      <c r="F17" s="44"/>
      <c r="G17" s="43">
        <v>0</v>
      </c>
      <c r="H17" s="44"/>
      <c r="I17" s="43">
        <v>0</v>
      </c>
      <c r="J17" s="44"/>
      <c r="K17" s="43">
        <v>0</v>
      </c>
      <c r="L17" s="44"/>
      <c r="M17" s="43">
        <v>0</v>
      </c>
      <c r="N17" s="44"/>
      <c r="O17" s="43">
        <v>0</v>
      </c>
      <c r="P17" s="44"/>
      <c r="Q17" s="43">
        <v>0</v>
      </c>
      <c r="R17" s="44"/>
      <c r="S17" s="43">
        <v>0</v>
      </c>
      <c r="T17" s="44"/>
      <c r="U17" s="43">
        <v>0</v>
      </c>
      <c r="V17" s="44"/>
      <c r="W17" s="43">
        <v>0</v>
      </c>
      <c r="X17" s="44"/>
      <c r="Y17" s="43">
        <v>0</v>
      </c>
      <c r="Z17" s="44"/>
      <c r="AA17" s="43">
        <v>0</v>
      </c>
      <c r="AB17" s="44"/>
      <c r="AC17" s="43">
        <v>0</v>
      </c>
      <c r="AD17" s="44"/>
      <c r="AE17" s="43">
        <v>0</v>
      </c>
      <c r="AF17" s="44"/>
      <c r="AG17" s="43">
        <v>0</v>
      </c>
      <c r="AH17" s="44"/>
      <c r="AI17" s="43">
        <v>0</v>
      </c>
      <c r="AJ17" s="44"/>
      <c r="AK17" s="43">
        <v>0</v>
      </c>
      <c r="AL17" s="44"/>
      <c r="AM17" s="43">
        <v>849.74341337209307</v>
      </c>
      <c r="AN17" s="44" t="s">
        <v>144</v>
      </c>
      <c r="AO17" s="43">
        <v>550</v>
      </c>
      <c r="AP17" s="44"/>
      <c r="AQ17" s="43">
        <v>902.34</v>
      </c>
      <c r="AR17" s="44"/>
      <c r="AS17" s="43">
        <v>14084.608002906982</v>
      </c>
      <c r="AT17" s="44" t="s">
        <v>146</v>
      </c>
      <c r="AU17" s="43" t="s">
        <v>147</v>
      </c>
      <c r="AV17" s="44"/>
      <c r="AW17" s="43"/>
      <c r="AX17" s="44"/>
    </row>
    <row r="18" spans="1:50" x14ac:dyDescent="0.25">
      <c r="A18" s="41">
        <v>43466</v>
      </c>
      <c r="B18" s="42">
        <v>43831</v>
      </c>
      <c r="C18" s="43">
        <v>0</v>
      </c>
      <c r="D18" s="44"/>
      <c r="E18" s="43">
        <v>0</v>
      </c>
      <c r="F18" s="44"/>
      <c r="G18" s="43">
        <v>0</v>
      </c>
      <c r="H18" s="44"/>
      <c r="I18" s="43">
        <v>0</v>
      </c>
      <c r="J18" s="44"/>
      <c r="K18" s="43">
        <v>0</v>
      </c>
      <c r="L18" s="44"/>
      <c r="M18" s="43">
        <v>0</v>
      </c>
      <c r="N18" s="44"/>
      <c r="O18" s="43">
        <v>0</v>
      </c>
      <c r="P18" s="44"/>
      <c r="Q18" s="43">
        <v>0</v>
      </c>
      <c r="R18" s="44"/>
      <c r="S18" s="43">
        <v>0</v>
      </c>
      <c r="T18" s="44"/>
      <c r="U18" s="43">
        <v>0</v>
      </c>
      <c r="V18" s="44"/>
      <c r="W18" s="43">
        <v>0</v>
      </c>
      <c r="X18" s="44"/>
      <c r="Y18" s="43">
        <v>0</v>
      </c>
      <c r="Z18" s="44"/>
      <c r="AA18" s="43">
        <v>0</v>
      </c>
      <c r="AB18" s="44"/>
      <c r="AC18" s="43">
        <v>0</v>
      </c>
      <c r="AD18" s="44"/>
      <c r="AE18" s="43">
        <v>0</v>
      </c>
      <c r="AF18" s="44"/>
      <c r="AG18" s="43">
        <v>0</v>
      </c>
      <c r="AH18" s="44"/>
      <c r="AI18" s="43">
        <v>0</v>
      </c>
      <c r="AJ18" s="44"/>
      <c r="AK18" s="43">
        <v>0</v>
      </c>
      <c r="AL18" s="44"/>
      <c r="AM18" s="43">
        <v>906.97674418604663</v>
      </c>
      <c r="AN18" s="44" t="s">
        <v>144</v>
      </c>
      <c r="AO18" s="43">
        <v>890</v>
      </c>
      <c r="AP18" s="44"/>
      <c r="AQ18" s="43">
        <v>902.34</v>
      </c>
      <c r="AR18" s="44"/>
      <c r="AS18" s="43">
        <v>14647.992323023262</v>
      </c>
      <c r="AT18" s="44" t="s">
        <v>146</v>
      </c>
      <c r="AU18" s="43" t="s">
        <v>147</v>
      </c>
      <c r="AV18" s="44"/>
      <c r="AW18" s="43"/>
      <c r="AX18" s="44"/>
    </row>
    <row r="19" spans="1:50" x14ac:dyDescent="0.25">
      <c r="A19" s="41">
        <v>43831</v>
      </c>
      <c r="B19" s="42">
        <v>44197</v>
      </c>
      <c r="C19" s="43">
        <v>0</v>
      </c>
      <c r="D19" s="44"/>
      <c r="E19" s="43">
        <v>0</v>
      </c>
      <c r="F19" s="44"/>
      <c r="G19" s="43">
        <v>0</v>
      </c>
      <c r="H19" s="44"/>
      <c r="I19" s="43">
        <v>0</v>
      </c>
      <c r="J19" s="44"/>
      <c r="K19" s="43">
        <v>0</v>
      </c>
      <c r="L19" s="44"/>
      <c r="M19" s="43">
        <v>0</v>
      </c>
      <c r="N19" s="44"/>
      <c r="O19" s="43">
        <v>0</v>
      </c>
      <c r="P19" s="44"/>
      <c r="Q19" s="43">
        <v>0</v>
      </c>
      <c r="R19" s="44"/>
      <c r="S19" s="43">
        <v>0</v>
      </c>
      <c r="T19" s="44"/>
      <c r="U19" s="43">
        <v>0</v>
      </c>
      <c r="V19" s="44"/>
      <c r="W19" s="43">
        <v>0</v>
      </c>
      <c r="X19" s="44"/>
      <c r="Y19" s="43">
        <v>0</v>
      </c>
      <c r="Z19" s="44"/>
      <c r="AA19" s="43">
        <v>0</v>
      </c>
      <c r="AB19" s="44"/>
      <c r="AC19" s="43">
        <v>0</v>
      </c>
      <c r="AD19" s="44"/>
      <c r="AE19" s="43">
        <v>0</v>
      </c>
      <c r="AF19" s="44"/>
      <c r="AG19" s="43">
        <v>0</v>
      </c>
      <c r="AH19" s="44"/>
      <c r="AI19" s="43">
        <v>0</v>
      </c>
      <c r="AJ19" s="44"/>
      <c r="AK19" s="43">
        <v>0</v>
      </c>
      <c r="AL19" s="44"/>
      <c r="AM19" s="43">
        <v>953.48837209302337</v>
      </c>
      <c r="AN19" s="44" t="s">
        <v>144</v>
      </c>
      <c r="AO19" s="43">
        <v>1150</v>
      </c>
      <c r="AP19" s="44"/>
      <c r="AQ19" s="43">
        <v>902.34</v>
      </c>
      <c r="AR19" s="44"/>
      <c r="AS19" s="43">
        <v>15233.912015944192</v>
      </c>
      <c r="AT19" s="44" t="s">
        <v>146</v>
      </c>
      <c r="AU19" s="43" t="s">
        <v>147</v>
      </c>
      <c r="AV19" s="44"/>
      <c r="AW19" s="43"/>
      <c r="AX19" s="44"/>
    </row>
    <row r="20" spans="1:50" x14ac:dyDescent="0.25">
      <c r="A20" s="41">
        <v>44197</v>
      </c>
      <c r="B20" s="42">
        <v>44562</v>
      </c>
      <c r="C20" s="43">
        <v>0</v>
      </c>
      <c r="D20" s="44"/>
      <c r="E20" s="43">
        <v>0</v>
      </c>
      <c r="F20" s="44"/>
      <c r="G20" s="43">
        <v>0</v>
      </c>
      <c r="H20" s="44"/>
      <c r="I20" s="43">
        <v>0</v>
      </c>
      <c r="J20" s="44"/>
      <c r="K20" s="43">
        <v>0</v>
      </c>
      <c r="L20" s="44"/>
      <c r="M20" s="43">
        <v>0</v>
      </c>
      <c r="N20" s="44"/>
      <c r="O20" s="43">
        <v>0</v>
      </c>
      <c r="P20" s="44"/>
      <c r="Q20" s="43">
        <v>0</v>
      </c>
      <c r="R20" s="44"/>
      <c r="S20" s="43">
        <v>0</v>
      </c>
      <c r="T20" s="44"/>
      <c r="U20" s="43">
        <v>0</v>
      </c>
      <c r="V20" s="44"/>
      <c r="W20" s="43">
        <v>0</v>
      </c>
      <c r="X20" s="44"/>
      <c r="Y20" s="43">
        <v>0</v>
      </c>
      <c r="Z20" s="44"/>
      <c r="AA20" s="43">
        <v>0</v>
      </c>
      <c r="AB20" s="44"/>
      <c r="AC20" s="43">
        <v>0</v>
      </c>
      <c r="AD20" s="44"/>
      <c r="AE20" s="43">
        <v>0</v>
      </c>
      <c r="AF20" s="44"/>
      <c r="AG20" s="43">
        <v>0</v>
      </c>
      <c r="AH20" s="44"/>
      <c r="AI20" s="43">
        <v>0</v>
      </c>
      <c r="AJ20" s="44"/>
      <c r="AK20" s="43">
        <v>0</v>
      </c>
      <c r="AL20" s="44"/>
      <c r="AM20" s="43">
        <v>3594.628206395349</v>
      </c>
      <c r="AN20" s="44" t="s">
        <v>144</v>
      </c>
      <c r="AO20" s="43">
        <v>1260</v>
      </c>
      <c r="AP20" s="44"/>
      <c r="AQ20" s="43">
        <v>902.34</v>
      </c>
      <c r="AR20" s="44"/>
      <c r="AS20" s="43">
        <v>15843.268496581959</v>
      </c>
      <c r="AT20" s="44" t="s">
        <v>146</v>
      </c>
      <c r="AU20" s="43" t="s">
        <v>147</v>
      </c>
      <c r="AV20" s="44"/>
      <c r="AW20" s="43"/>
      <c r="AX20" s="44"/>
    </row>
    <row r="21" spans="1:50" x14ac:dyDescent="0.25">
      <c r="A21" s="41">
        <v>44562</v>
      </c>
      <c r="B21" s="42">
        <v>44927</v>
      </c>
      <c r="C21" s="43">
        <v>212.74</v>
      </c>
      <c r="D21" s="44" t="s">
        <v>112</v>
      </c>
      <c r="E21" s="43">
        <v>0</v>
      </c>
      <c r="F21" s="44" t="s">
        <v>113</v>
      </c>
      <c r="G21" s="43">
        <v>0</v>
      </c>
      <c r="H21" s="44" t="s">
        <v>113</v>
      </c>
      <c r="I21" s="43">
        <v>0</v>
      </c>
      <c r="J21" s="44" t="s">
        <v>114</v>
      </c>
      <c r="K21" s="43">
        <v>0</v>
      </c>
      <c r="L21" s="44" t="s">
        <v>113</v>
      </c>
      <c r="M21" s="43">
        <v>0</v>
      </c>
      <c r="N21" s="44" t="s">
        <v>113</v>
      </c>
      <c r="O21" s="43">
        <v>518.58000000000004</v>
      </c>
      <c r="P21" s="44" t="s">
        <v>112</v>
      </c>
      <c r="Q21" s="43">
        <v>3175</v>
      </c>
      <c r="R21" s="44"/>
      <c r="S21" s="43">
        <v>0</v>
      </c>
      <c r="T21" s="44"/>
      <c r="U21" s="43">
        <v>0</v>
      </c>
      <c r="V21" s="44" t="s">
        <v>115</v>
      </c>
      <c r="W21" s="43">
        <v>0</v>
      </c>
      <c r="X21" s="44" t="s">
        <v>116</v>
      </c>
      <c r="Y21" s="43">
        <f>+Q21/30*50</f>
        <v>5291.6666666666661</v>
      </c>
      <c r="Z21" s="44"/>
      <c r="AA21" s="43">
        <v>3270.25</v>
      </c>
      <c r="AB21" s="44" t="s">
        <v>112</v>
      </c>
      <c r="AC21" s="43">
        <f>1798.85*0.8/0.5</f>
        <v>2878.16</v>
      </c>
      <c r="AD21" s="44"/>
      <c r="AE21" s="43">
        <f>1798.85*0.2/0.3</f>
        <v>1199.2333333333333</v>
      </c>
      <c r="AF21" s="44"/>
      <c r="AG21" s="43">
        <v>0</v>
      </c>
      <c r="AH21" s="44" t="s">
        <v>115</v>
      </c>
      <c r="AI21" s="43">
        <v>0</v>
      </c>
      <c r="AJ21" s="44" t="s">
        <v>117</v>
      </c>
      <c r="AK21" s="43">
        <f>1798.85/0.3</f>
        <v>5996.166666666667</v>
      </c>
      <c r="AL21" s="44"/>
      <c r="AM21" s="43">
        <v>3883.7209302325587</v>
      </c>
      <c r="AN21" s="44" t="s">
        <v>144</v>
      </c>
      <c r="AO21" s="43">
        <v>2350</v>
      </c>
      <c r="AP21" s="44"/>
      <c r="AQ21" s="43">
        <v>902.34</v>
      </c>
      <c r="AR21" s="44"/>
      <c r="AS21" s="43">
        <v>16476.999236445237</v>
      </c>
      <c r="AT21" s="44" t="s">
        <v>146</v>
      </c>
      <c r="AU21" s="43" t="s">
        <v>147</v>
      </c>
      <c r="AV21" s="44"/>
      <c r="AW21" s="43"/>
      <c r="AX21" s="44"/>
    </row>
    <row r="22" spans="1:50" x14ac:dyDescent="0.25">
      <c r="A22" s="41">
        <v>44927</v>
      </c>
      <c r="B22" s="42">
        <v>45292</v>
      </c>
      <c r="C22" s="43">
        <v>212.74</v>
      </c>
      <c r="D22" s="44" t="s">
        <v>112</v>
      </c>
      <c r="E22" s="43">
        <v>0</v>
      </c>
      <c r="F22" s="44" t="s">
        <v>113</v>
      </c>
      <c r="G22" s="43">
        <v>0</v>
      </c>
      <c r="H22" s="44" t="s">
        <v>113</v>
      </c>
      <c r="I22" s="43">
        <v>0</v>
      </c>
      <c r="J22" s="44" t="s">
        <v>114</v>
      </c>
      <c r="K22" s="43">
        <v>0</v>
      </c>
      <c r="L22" s="44" t="s">
        <v>113</v>
      </c>
      <c r="M22" s="43">
        <v>0</v>
      </c>
      <c r="N22" s="44" t="s">
        <v>113</v>
      </c>
      <c r="O22" s="43">
        <v>518.58000000000004</v>
      </c>
      <c r="P22" s="44" t="s">
        <v>112</v>
      </c>
      <c r="Q22" s="43">
        <v>3175</v>
      </c>
      <c r="R22" s="44"/>
      <c r="S22" s="43">
        <v>0</v>
      </c>
      <c r="T22" s="44"/>
      <c r="U22" s="43">
        <v>0</v>
      </c>
      <c r="V22" s="44" t="s">
        <v>115</v>
      </c>
      <c r="W22" s="43">
        <v>0</v>
      </c>
      <c r="X22" s="44" t="s">
        <v>116</v>
      </c>
      <c r="Y22" s="43">
        <f t="shared" ref="Y22:Y34" si="0">+Q22/30*50</f>
        <v>5291.6666666666661</v>
      </c>
      <c r="Z22" s="44"/>
      <c r="AA22" s="43">
        <v>3270.25</v>
      </c>
      <c r="AB22" s="44" t="s">
        <v>112</v>
      </c>
      <c r="AC22" s="43">
        <f t="shared" ref="AC22:AC34" si="1">1798.85*0.8/0.5</f>
        <v>2878.16</v>
      </c>
      <c r="AD22" s="44"/>
      <c r="AE22" s="43">
        <f t="shared" ref="AE22:AE34" si="2">1798.85*0.2/0.3</f>
        <v>1199.2333333333333</v>
      </c>
      <c r="AF22" s="44"/>
      <c r="AG22" s="43">
        <v>0</v>
      </c>
      <c r="AH22" s="44" t="s">
        <v>115</v>
      </c>
      <c r="AI22" s="43">
        <v>0</v>
      </c>
      <c r="AJ22" s="44" t="s">
        <v>117</v>
      </c>
      <c r="AK22" s="43">
        <f t="shared" ref="AK22:AK34" si="3">1798.85/0.3</f>
        <v>5996.166666666667</v>
      </c>
      <c r="AL22" s="44"/>
      <c r="AM22" s="43">
        <v>4651.1627906976746</v>
      </c>
      <c r="AN22" s="44" t="s">
        <v>144</v>
      </c>
      <c r="AO22" s="43">
        <v>3670.0000000000005</v>
      </c>
      <c r="AP22" s="44"/>
      <c r="AQ22" s="43">
        <v>902.34</v>
      </c>
      <c r="AR22" s="44"/>
      <c r="AS22" s="43">
        <v>17136.079205903046</v>
      </c>
      <c r="AT22" s="44" t="s">
        <v>146</v>
      </c>
      <c r="AU22" s="43" t="s">
        <v>147</v>
      </c>
      <c r="AV22" s="44"/>
      <c r="AW22" s="43"/>
      <c r="AX22" s="44"/>
    </row>
    <row r="23" spans="1:50" x14ac:dyDescent="0.25">
      <c r="A23" s="41">
        <v>45292</v>
      </c>
      <c r="B23" s="42">
        <v>45658</v>
      </c>
      <c r="C23" s="43">
        <v>212.74</v>
      </c>
      <c r="D23" s="44" t="s">
        <v>112</v>
      </c>
      <c r="E23" s="43">
        <v>0</v>
      </c>
      <c r="F23" s="44" t="s">
        <v>113</v>
      </c>
      <c r="G23" s="43">
        <v>0</v>
      </c>
      <c r="H23" s="44" t="s">
        <v>113</v>
      </c>
      <c r="I23" s="43">
        <v>0</v>
      </c>
      <c r="J23" s="44" t="s">
        <v>114</v>
      </c>
      <c r="K23" s="43">
        <v>0</v>
      </c>
      <c r="L23" s="44" t="s">
        <v>113</v>
      </c>
      <c r="M23" s="43">
        <v>0</v>
      </c>
      <c r="N23" s="44" t="s">
        <v>113</v>
      </c>
      <c r="O23" s="43">
        <v>518.58000000000004</v>
      </c>
      <c r="P23" s="44" t="s">
        <v>112</v>
      </c>
      <c r="Q23" s="43">
        <v>3175</v>
      </c>
      <c r="R23" s="44"/>
      <c r="S23" s="43">
        <v>0</v>
      </c>
      <c r="T23" s="44"/>
      <c r="U23" s="43">
        <v>0</v>
      </c>
      <c r="V23" s="44" t="s">
        <v>115</v>
      </c>
      <c r="W23" s="43">
        <v>0</v>
      </c>
      <c r="X23" s="44" t="s">
        <v>116</v>
      </c>
      <c r="Y23" s="43">
        <f t="shared" si="0"/>
        <v>5291.6666666666661</v>
      </c>
      <c r="Z23" s="44"/>
      <c r="AA23" s="43">
        <v>3270.25</v>
      </c>
      <c r="AB23" s="44" t="s">
        <v>112</v>
      </c>
      <c r="AC23" s="43">
        <f t="shared" si="1"/>
        <v>2878.16</v>
      </c>
      <c r="AD23" s="44"/>
      <c r="AE23" s="43">
        <f t="shared" si="2"/>
        <v>1199.2333333333333</v>
      </c>
      <c r="AF23" s="44"/>
      <c r="AG23" s="43">
        <v>0</v>
      </c>
      <c r="AH23" s="44" t="s">
        <v>115</v>
      </c>
      <c r="AI23" s="43">
        <v>0</v>
      </c>
      <c r="AJ23" s="44" t="s">
        <v>117</v>
      </c>
      <c r="AK23" s="43">
        <f t="shared" si="3"/>
        <v>5996.166666666667</v>
      </c>
      <c r="AL23" s="44"/>
      <c r="AM23" s="43">
        <v>5187.414565930233</v>
      </c>
      <c r="AN23" s="44" t="s">
        <v>144</v>
      </c>
      <c r="AO23" s="43">
        <v>4330</v>
      </c>
      <c r="AP23" s="44"/>
      <c r="AQ23" s="43">
        <v>902.34</v>
      </c>
      <c r="AR23" s="44"/>
      <c r="AS23" s="43">
        <v>17821.522374139171</v>
      </c>
      <c r="AT23" s="44" t="s">
        <v>146</v>
      </c>
      <c r="AU23" s="43" t="s">
        <v>147</v>
      </c>
      <c r="AV23" s="44"/>
      <c r="AW23" s="43"/>
      <c r="AX23" s="44"/>
    </row>
    <row r="24" spans="1:50" x14ac:dyDescent="0.25">
      <c r="A24" s="41">
        <v>45658</v>
      </c>
      <c r="B24" s="42">
        <v>46023</v>
      </c>
      <c r="C24" s="43">
        <v>212.74</v>
      </c>
      <c r="D24" s="44" t="s">
        <v>112</v>
      </c>
      <c r="E24" s="43">
        <v>0</v>
      </c>
      <c r="F24" s="44" t="s">
        <v>113</v>
      </c>
      <c r="G24" s="43">
        <v>0</v>
      </c>
      <c r="H24" s="44" t="s">
        <v>113</v>
      </c>
      <c r="I24" s="43">
        <v>0</v>
      </c>
      <c r="J24" s="44" t="s">
        <v>114</v>
      </c>
      <c r="K24" s="43">
        <v>0</v>
      </c>
      <c r="L24" s="44" t="s">
        <v>113</v>
      </c>
      <c r="M24" s="43">
        <v>0</v>
      </c>
      <c r="N24" s="44" t="s">
        <v>113</v>
      </c>
      <c r="O24" s="43">
        <v>518.58000000000004</v>
      </c>
      <c r="P24" s="44" t="s">
        <v>112</v>
      </c>
      <c r="Q24" s="43">
        <v>3175</v>
      </c>
      <c r="R24" s="44"/>
      <c r="S24" s="43">
        <v>0</v>
      </c>
      <c r="T24" s="44"/>
      <c r="U24" s="43">
        <v>0</v>
      </c>
      <c r="V24" s="44" t="s">
        <v>115</v>
      </c>
      <c r="W24" s="43">
        <v>0</v>
      </c>
      <c r="X24" s="44" t="s">
        <v>116</v>
      </c>
      <c r="Y24" s="43">
        <f t="shared" si="0"/>
        <v>5291.6666666666661</v>
      </c>
      <c r="Z24" s="44"/>
      <c r="AA24" s="43">
        <v>3270.25</v>
      </c>
      <c r="AB24" s="44" t="s">
        <v>112</v>
      </c>
      <c r="AC24" s="43">
        <f t="shared" si="1"/>
        <v>2878.16</v>
      </c>
      <c r="AD24" s="44"/>
      <c r="AE24" s="43">
        <f t="shared" si="2"/>
        <v>1199.2333333333333</v>
      </c>
      <c r="AF24" s="44"/>
      <c r="AG24" s="43">
        <v>0</v>
      </c>
      <c r="AH24" s="44" t="s">
        <v>115</v>
      </c>
      <c r="AI24" s="43">
        <v>0</v>
      </c>
      <c r="AJ24" s="44" t="s">
        <v>117</v>
      </c>
      <c r="AK24" s="43">
        <f t="shared" si="3"/>
        <v>5996.166666666667</v>
      </c>
      <c r="AL24" s="44"/>
      <c r="AM24" s="43">
        <v>5476.7441860465124</v>
      </c>
      <c r="AN24" s="44" t="s">
        <v>144</v>
      </c>
      <c r="AO24" s="43">
        <v>5370</v>
      </c>
      <c r="AP24" s="44"/>
      <c r="AQ24" s="43">
        <v>902.34</v>
      </c>
      <c r="AR24" s="44"/>
      <c r="AS24" s="43">
        <v>18534.383269104739</v>
      </c>
      <c r="AT24" s="44" t="s">
        <v>146</v>
      </c>
      <c r="AU24" s="43" t="s">
        <v>147</v>
      </c>
      <c r="AV24" s="44"/>
      <c r="AW24" s="43"/>
      <c r="AX24" s="44"/>
    </row>
    <row r="25" spans="1:50" x14ac:dyDescent="0.25">
      <c r="A25" s="41">
        <v>46023</v>
      </c>
      <c r="B25" s="42">
        <v>46388</v>
      </c>
      <c r="C25" s="43">
        <v>212.74</v>
      </c>
      <c r="D25" s="44" t="s">
        <v>112</v>
      </c>
      <c r="E25" s="43">
        <v>0</v>
      </c>
      <c r="F25" s="44" t="s">
        <v>113</v>
      </c>
      <c r="G25" s="43">
        <v>0</v>
      </c>
      <c r="H25" s="44" t="s">
        <v>113</v>
      </c>
      <c r="I25" s="43">
        <v>0</v>
      </c>
      <c r="J25" s="44" t="s">
        <v>114</v>
      </c>
      <c r="K25" s="43">
        <v>0</v>
      </c>
      <c r="L25" s="44" t="s">
        <v>113</v>
      </c>
      <c r="M25" s="43">
        <v>0</v>
      </c>
      <c r="N25" s="44" t="s">
        <v>113</v>
      </c>
      <c r="O25" s="43">
        <v>518.58000000000004</v>
      </c>
      <c r="P25" s="44" t="s">
        <v>112</v>
      </c>
      <c r="Q25" s="43">
        <v>3175</v>
      </c>
      <c r="R25" s="44"/>
      <c r="S25" s="43">
        <v>0</v>
      </c>
      <c r="T25" s="44"/>
      <c r="U25" s="43">
        <v>0</v>
      </c>
      <c r="V25" s="44" t="s">
        <v>115</v>
      </c>
      <c r="W25" s="43">
        <v>0</v>
      </c>
      <c r="X25" s="44" t="s">
        <v>116</v>
      </c>
      <c r="Y25" s="43">
        <f t="shared" si="0"/>
        <v>5291.6666666666661</v>
      </c>
      <c r="Z25" s="44"/>
      <c r="AA25" s="43">
        <v>3270.25</v>
      </c>
      <c r="AB25" s="44" t="s">
        <v>112</v>
      </c>
      <c r="AC25" s="43">
        <f t="shared" si="1"/>
        <v>2878.16</v>
      </c>
      <c r="AD25" s="44"/>
      <c r="AE25" s="43">
        <f t="shared" si="2"/>
        <v>1199.2333333333333</v>
      </c>
      <c r="AF25" s="44"/>
      <c r="AG25" s="43">
        <v>0</v>
      </c>
      <c r="AH25" s="44" t="s">
        <v>115</v>
      </c>
      <c r="AI25" s="43">
        <v>0</v>
      </c>
      <c r="AJ25" s="44" t="s">
        <v>117</v>
      </c>
      <c r="AK25" s="43">
        <f t="shared" si="3"/>
        <v>5996.166666666667</v>
      </c>
      <c r="AL25" s="44"/>
      <c r="AM25" s="43">
        <v>6069.7674418604656</v>
      </c>
      <c r="AN25" s="44" t="s">
        <v>144</v>
      </c>
      <c r="AO25" s="43">
        <v>5980</v>
      </c>
      <c r="AP25" s="44"/>
      <c r="AQ25" s="43">
        <v>902.34</v>
      </c>
      <c r="AR25" s="44"/>
      <c r="AS25" s="43">
        <v>19275.758599868928</v>
      </c>
      <c r="AT25" s="44" t="s">
        <v>146</v>
      </c>
      <c r="AU25" s="43" t="s">
        <v>147</v>
      </c>
      <c r="AV25" s="44"/>
      <c r="AW25" s="43"/>
      <c r="AX25" s="44"/>
    </row>
    <row r="26" spans="1:50" x14ac:dyDescent="0.25">
      <c r="A26" s="41">
        <v>46388</v>
      </c>
      <c r="B26" s="42">
        <v>46753</v>
      </c>
      <c r="C26" s="43">
        <v>212.74</v>
      </c>
      <c r="D26" s="44" t="s">
        <v>112</v>
      </c>
      <c r="E26" s="43">
        <v>0</v>
      </c>
      <c r="F26" s="44" t="s">
        <v>113</v>
      </c>
      <c r="G26" s="43">
        <v>0</v>
      </c>
      <c r="H26" s="44" t="s">
        <v>113</v>
      </c>
      <c r="I26" s="43">
        <v>0</v>
      </c>
      <c r="J26" s="44" t="s">
        <v>114</v>
      </c>
      <c r="K26" s="43">
        <v>0</v>
      </c>
      <c r="L26" s="44" t="s">
        <v>113</v>
      </c>
      <c r="M26" s="43">
        <v>0</v>
      </c>
      <c r="N26" s="44" t="s">
        <v>113</v>
      </c>
      <c r="O26" s="43">
        <v>518.58000000000004</v>
      </c>
      <c r="P26" s="44" t="s">
        <v>112</v>
      </c>
      <c r="Q26" s="43">
        <v>3175</v>
      </c>
      <c r="R26" s="44"/>
      <c r="S26" s="43">
        <v>0</v>
      </c>
      <c r="T26" s="44"/>
      <c r="U26" s="43">
        <v>0</v>
      </c>
      <c r="V26" s="44" t="s">
        <v>115</v>
      </c>
      <c r="W26" s="43">
        <v>0</v>
      </c>
      <c r="X26" s="44" t="s">
        <v>116</v>
      </c>
      <c r="Y26" s="43">
        <f t="shared" si="0"/>
        <v>5291.6666666666661</v>
      </c>
      <c r="Z26" s="44"/>
      <c r="AA26" s="43">
        <v>3270.25</v>
      </c>
      <c r="AB26" s="44" t="s">
        <v>112</v>
      </c>
      <c r="AC26" s="43">
        <f t="shared" si="1"/>
        <v>2878.16</v>
      </c>
      <c r="AD26" s="44"/>
      <c r="AE26" s="43">
        <f t="shared" si="2"/>
        <v>1199.2333333333333</v>
      </c>
      <c r="AF26" s="44"/>
      <c r="AG26" s="43">
        <v>0</v>
      </c>
      <c r="AH26" s="44" t="s">
        <v>115</v>
      </c>
      <c r="AI26" s="43">
        <v>0</v>
      </c>
      <c r="AJ26" s="44" t="s">
        <v>117</v>
      </c>
      <c r="AK26" s="43">
        <f t="shared" si="3"/>
        <v>5996.166666666667</v>
      </c>
      <c r="AL26" s="44"/>
      <c r="AM26" s="43">
        <v>6930.6702466279066</v>
      </c>
      <c r="AN26" s="44" t="s">
        <v>144</v>
      </c>
      <c r="AO26" s="43">
        <v>6350.0000000000009</v>
      </c>
      <c r="AP26" s="44"/>
      <c r="AQ26" s="43">
        <v>902.34</v>
      </c>
      <c r="AR26" s="44"/>
      <c r="AS26" s="43">
        <v>20046.788943863688</v>
      </c>
      <c r="AT26" s="44" t="s">
        <v>146</v>
      </c>
      <c r="AU26" s="43" t="s">
        <v>147</v>
      </c>
      <c r="AV26" s="44"/>
      <c r="AW26" s="43"/>
      <c r="AX26" s="44"/>
    </row>
    <row r="27" spans="1:50" x14ac:dyDescent="0.25">
      <c r="A27" s="41">
        <v>46753</v>
      </c>
      <c r="B27" s="42">
        <v>47119</v>
      </c>
      <c r="C27" s="43">
        <v>212.74</v>
      </c>
      <c r="D27" s="44" t="s">
        <v>112</v>
      </c>
      <c r="E27" s="43">
        <v>0</v>
      </c>
      <c r="F27" s="44" t="s">
        <v>113</v>
      </c>
      <c r="G27" s="43">
        <v>0</v>
      </c>
      <c r="H27" s="44" t="s">
        <v>113</v>
      </c>
      <c r="I27" s="43">
        <v>0</v>
      </c>
      <c r="J27" s="44" t="s">
        <v>114</v>
      </c>
      <c r="K27" s="43">
        <v>0</v>
      </c>
      <c r="L27" s="44" t="s">
        <v>113</v>
      </c>
      <c r="M27" s="43">
        <v>0</v>
      </c>
      <c r="N27" s="44" t="s">
        <v>113</v>
      </c>
      <c r="O27" s="43">
        <v>518.58000000000004</v>
      </c>
      <c r="P27" s="44" t="s">
        <v>112</v>
      </c>
      <c r="Q27" s="43">
        <v>3175</v>
      </c>
      <c r="R27" s="44"/>
      <c r="S27" s="43">
        <v>0</v>
      </c>
      <c r="T27" s="44"/>
      <c r="U27" s="43">
        <v>0</v>
      </c>
      <c r="V27" s="44" t="s">
        <v>115</v>
      </c>
      <c r="W27" s="43">
        <v>0</v>
      </c>
      <c r="X27" s="44" t="s">
        <v>116</v>
      </c>
      <c r="Y27" s="43">
        <f t="shared" si="0"/>
        <v>5291.6666666666661</v>
      </c>
      <c r="Z27" s="44"/>
      <c r="AA27" s="43">
        <v>3270.25</v>
      </c>
      <c r="AB27" s="44" t="s">
        <v>112</v>
      </c>
      <c r="AC27" s="43">
        <f t="shared" si="1"/>
        <v>2878.16</v>
      </c>
      <c r="AD27" s="44"/>
      <c r="AE27" s="43">
        <f t="shared" si="2"/>
        <v>1199.2333333333333</v>
      </c>
      <c r="AF27" s="44"/>
      <c r="AG27" s="43">
        <v>0</v>
      </c>
      <c r="AH27" s="44" t="s">
        <v>115</v>
      </c>
      <c r="AI27" s="43">
        <v>0</v>
      </c>
      <c r="AJ27" s="44" t="s">
        <v>117</v>
      </c>
      <c r="AK27" s="43">
        <f t="shared" si="3"/>
        <v>5996.166666666667</v>
      </c>
      <c r="AL27" s="44"/>
      <c r="AM27" s="43">
        <v>7616.2790697674427</v>
      </c>
      <c r="AN27" s="44" t="s">
        <v>144</v>
      </c>
      <c r="AO27" s="43">
        <v>6413.5000000000009</v>
      </c>
      <c r="AP27" s="44"/>
      <c r="AQ27" s="43">
        <v>902.34</v>
      </c>
      <c r="AR27" s="44"/>
      <c r="AS27" s="43">
        <v>20848.660501618237</v>
      </c>
      <c r="AT27" s="44" t="s">
        <v>146</v>
      </c>
      <c r="AU27" s="43" t="s">
        <v>147</v>
      </c>
      <c r="AV27" s="44"/>
      <c r="AW27" s="43"/>
      <c r="AX27" s="44"/>
    </row>
    <row r="28" spans="1:50" x14ac:dyDescent="0.25">
      <c r="A28" s="41">
        <v>47119</v>
      </c>
      <c r="B28" s="42">
        <v>47484</v>
      </c>
      <c r="C28" s="43">
        <v>212.74</v>
      </c>
      <c r="D28" s="44" t="s">
        <v>112</v>
      </c>
      <c r="E28" s="43">
        <v>0</v>
      </c>
      <c r="F28" s="44" t="s">
        <v>113</v>
      </c>
      <c r="G28" s="43">
        <v>0</v>
      </c>
      <c r="H28" s="44" t="s">
        <v>113</v>
      </c>
      <c r="I28" s="43">
        <v>0</v>
      </c>
      <c r="J28" s="44" t="s">
        <v>114</v>
      </c>
      <c r="K28" s="43">
        <v>0</v>
      </c>
      <c r="L28" s="44" t="s">
        <v>113</v>
      </c>
      <c r="M28" s="43">
        <v>0</v>
      </c>
      <c r="N28" s="44" t="s">
        <v>113</v>
      </c>
      <c r="O28" s="43">
        <v>518.58000000000004</v>
      </c>
      <c r="P28" s="44" t="s">
        <v>112</v>
      </c>
      <c r="Q28" s="43">
        <v>3175</v>
      </c>
      <c r="R28" s="44"/>
      <c r="S28" s="43">
        <v>0</v>
      </c>
      <c r="T28" s="44"/>
      <c r="U28" s="43">
        <v>0</v>
      </c>
      <c r="V28" s="44" t="s">
        <v>115</v>
      </c>
      <c r="W28" s="43">
        <v>0</v>
      </c>
      <c r="X28" s="44" t="s">
        <v>116</v>
      </c>
      <c r="Y28" s="43">
        <f t="shared" si="0"/>
        <v>5291.6666666666661</v>
      </c>
      <c r="Z28" s="44"/>
      <c r="AA28" s="43">
        <v>3270.25</v>
      </c>
      <c r="AB28" s="44" t="s">
        <v>112</v>
      </c>
      <c r="AC28" s="43">
        <f t="shared" si="1"/>
        <v>2878.16</v>
      </c>
      <c r="AD28" s="44"/>
      <c r="AE28" s="43">
        <f t="shared" si="2"/>
        <v>1199.2333333333333</v>
      </c>
      <c r="AF28" s="44"/>
      <c r="AG28" s="43">
        <v>0</v>
      </c>
      <c r="AH28" s="44" t="s">
        <v>115</v>
      </c>
      <c r="AI28" s="43">
        <v>0</v>
      </c>
      <c r="AJ28" s="44" t="s">
        <v>117</v>
      </c>
      <c r="AK28" s="43">
        <f t="shared" si="3"/>
        <v>5996.166666666667</v>
      </c>
      <c r="AL28" s="44"/>
      <c r="AM28" s="43">
        <v>7930.2325581395353</v>
      </c>
      <c r="AN28" s="44" t="s">
        <v>144</v>
      </c>
      <c r="AO28" s="43">
        <v>6477.6350000000002</v>
      </c>
      <c r="AP28" s="44"/>
      <c r="AQ28" s="43">
        <v>902.34</v>
      </c>
      <c r="AR28" s="44"/>
      <c r="AS28" s="43">
        <v>21682.606921682967</v>
      </c>
      <c r="AT28" s="44" t="s">
        <v>146</v>
      </c>
      <c r="AU28" s="43" t="s">
        <v>147</v>
      </c>
      <c r="AV28" s="44"/>
      <c r="AW28" s="43"/>
      <c r="AX28" s="44"/>
    </row>
    <row r="29" spans="1:50" x14ac:dyDescent="0.25">
      <c r="A29" s="41">
        <v>47484</v>
      </c>
      <c r="B29" s="42">
        <v>47849</v>
      </c>
      <c r="C29" s="43">
        <v>212.74</v>
      </c>
      <c r="D29" s="44" t="s">
        <v>112</v>
      </c>
      <c r="E29" s="43">
        <v>0</v>
      </c>
      <c r="F29" s="44" t="s">
        <v>113</v>
      </c>
      <c r="G29" s="43">
        <v>0</v>
      </c>
      <c r="H29" s="44" t="s">
        <v>113</v>
      </c>
      <c r="I29" s="43">
        <v>0</v>
      </c>
      <c r="J29" s="44" t="s">
        <v>114</v>
      </c>
      <c r="K29" s="43">
        <v>0</v>
      </c>
      <c r="L29" s="44" t="s">
        <v>113</v>
      </c>
      <c r="M29" s="43">
        <v>0</v>
      </c>
      <c r="N29" s="44" t="s">
        <v>113</v>
      </c>
      <c r="O29" s="43">
        <v>518.58000000000004</v>
      </c>
      <c r="P29" s="44" t="s">
        <v>112</v>
      </c>
      <c r="Q29" s="43">
        <v>3175</v>
      </c>
      <c r="R29" s="44"/>
      <c r="S29" s="43">
        <v>0</v>
      </c>
      <c r="T29" s="44"/>
      <c r="U29" s="43">
        <v>0</v>
      </c>
      <c r="V29" s="44" t="s">
        <v>115</v>
      </c>
      <c r="W29" s="43">
        <v>0</v>
      </c>
      <c r="X29" s="44" t="s">
        <v>116</v>
      </c>
      <c r="Y29" s="43">
        <f t="shared" si="0"/>
        <v>5291.6666666666661</v>
      </c>
      <c r="Z29" s="44"/>
      <c r="AA29" s="43">
        <v>3270.25</v>
      </c>
      <c r="AB29" s="44" t="s">
        <v>112</v>
      </c>
      <c r="AC29" s="43">
        <f t="shared" si="1"/>
        <v>2878.16</v>
      </c>
      <c r="AD29" s="44"/>
      <c r="AE29" s="43">
        <f t="shared" si="2"/>
        <v>1199.2333333333333</v>
      </c>
      <c r="AF29" s="44"/>
      <c r="AG29" s="43">
        <v>0</v>
      </c>
      <c r="AH29" s="44" t="s">
        <v>115</v>
      </c>
      <c r="AI29" s="43">
        <v>0</v>
      </c>
      <c r="AJ29" s="44" t="s">
        <v>117</v>
      </c>
      <c r="AK29" s="43">
        <f t="shared" si="3"/>
        <v>5996.166666666667</v>
      </c>
      <c r="AL29" s="44"/>
      <c r="AM29" s="43">
        <v>8235.6819470930222</v>
      </c>
      <c r="AN29" s="44" t="s">
        <v>144</v>
      </c>
      <c r="AO29" s="43">
        <v>6542.4113500000003</v>
      </c>
      <c r="AP29" s="44"/>
      <c r="AQ29" s="43">
        <v>902.34</v>
      </c>
      <c r="AR29" s="44"/>
      <c r="AS29" s="43">
        <v>22549.91119855029</v>
      </c>
      <c r="AT29" s="44" t="s">
        <v>146</v>
      </c>
      <c r="AU29" s="43" t="s">
        <v>147</v>
      </c>
      <c r="AV29" s="44"/>
      <c r="AW29" s="43"/>
      <c r="AX29" s="44"/>
    </row>
    <row r="30" spans="1:50" x14ac:dyDescent="0.25">
      <c r="A30" s="41">
        <v>47849</v>
      </c>
      <c r="B30" s="42">
        <v>48214</v>
      </c>
      <c r="C30" s="43">
        <v>212.74</v>
      </c>
      <c r="D30" s="44" t="s">
        <v>112</v>
      </c>
      <c r="E30" s="43">
        <v>0</v>
      </c>
      <c r="F30" s="44" t="s">
        <v>113</v>
      </c>
      <c r="G30" s="43">
        <v>0</v>
      </c>
      <c r="H30" s="44" t="s">
        <v>113</v>
      </c>
      <c r="I30" s="43">
        <v>0</v>
      </c>
      <c r="J30" s="44" t="s">
        <v>114</v>
      </c>
      <c r="K30" s="43">
        <v>0</v>
      </c>
      <c r="L30" s="44" t="s">
        <v>113</v>
      </c>
      <c r="M30" s="43">
        <v>0</v>
      </c>
      <c r="N30" s="44" t="s">
        <v>113</v>
      </c>
      <c r="O30" s="43">
        <v>518.58000000000004</v>
      </c>
      <c r="P30" s="44" t="s">
        <v>112</v>
      </c>
      <c r="Q30" s="43">
        <v>3175</v>
      </c>
      <c r="R30" s="44"/>
      <c r="S30" s="43">
        <v>0</v>
      </c>
      <c r="T30" s="44"/>
      <c r="U30" s="43">
        <v>0</v>
      </c>
      <c r="V30" s="44" t="s">
        <v>115</v>
      </c>
      <c r="W30" s="43">
        <v>0</v>
      </c>
      <c r="X30" s="44" t="s">
        <v>116</v>
      </c>
      <c r="Y30" s="43">
        <f t="shared" si="0"/>
        <v>5291.6666666666661</v>
      </c>
      <c r="Z30" s="44"/>
      <c r="AA30" s="43">
        <v>3270.25</v>
      </c>
      <c r="AB30" s="44" t="s">
        <v>112</v>
      </c>
      <c r="AC30" s="43">
        <f t="shared" si="1"/>
        <v>2878.16</v>
      </c>
      <c r="AD30" s="44"/>
      <c r="AE30" s="43">
        <f t="shared" si="2"/>
        <v>1199.2333333333333</v>
      </c>
      <c r="AF30" s="44"/>
      <c r="AG30" s="43">
        <v>0</v>
      </c>
      <c r="AH30" s="44" t="s">
        <v>115</v>
      </c>
      <c r="AI30" s="43">
        <v>0</v>
      </c>
      <c r="AJ30" s="44" t="s">
        <v>117</v>
      </c>
      <c r="AK30" s="43">
        <f t="shared" si="3"/>
        <v>5996.166666666667</v>
      </c>
      <c r="AL30" s="44"/>
      <c r="AM30" s="43">
        <v>8335.004196390697</v>
      </c>
      <c r="AN30" s="44" t="s">
        <v>144</v>
      </c>
      <c r="AO30" s="43">
        <v>6607.8354634999996</v>
      </c>
      <c r="AP30" s="44"/>
      <c r="AQ30" s="43">
        <v>902.34</v>
      </c>
      <c r="AR30" s="44"/>
      <c r="AS30" s="43">
        <v>23451.907646492302</v>
      </c>
      <c r="AT30" s="44" t="s">
        <v>146</v>
      </c>
      <c r="AU30" s="43" t="s">
        <v>147</v>
      </c>
      <c r="AV30" s="44"/>
      <c r="AW30" s="43"/>
      <c r="AX30" s="44"/>
    </row>
    <row r="31" spans="1:50" x14ac:dyDescent="0.25">
      <c r="A31" s="41">
        <v>48214</v>
      </c>
      <c r="B31" s="42">
        <v>48580</v>
      </c>
      <c r="C31" s="43">
        <v>212.74</v>
      </c>
      <c r="D31" s="44" t="s">
        <v>112</v>
      </c>
      <c r="E31" s="43">
        <v>0</v>
      </c>
      <c r="F31" s="44" t="s">
        <v>113</v>
      </c>
      <c r="G31" s="43">
        <v>0</v>
      </c>
      <c r="H31" s="44" t="s">
        <v>113</v>
      </c>
      <c r="I31" s="43">
        <v>0</v>
      </c>
      <c r="J31" s="44" t="s">
        <v>114</v>
      </c>
      <c r="K31" s="43">
        <v>0</v>
      </c>
      <c r="L31" s="44" t="s">
        <v>113</v>
      </c>
      <c r="M31" s="43">
        <v>0</v>
      </c>
      <c r="N31" s="44" t="s">
        <v>113</v>
      </c>
      <c r="O31" s="43">
        <v>518.58000000000004</v>
      </c>
      <c r="P31" s="44" t="s">
        <v>112</v>
      </c>
      <c r="Q31" s="43">
        <v>3175</v>
      </c>
      <c r="R31" s="44"/>
      <c r="S31" s="43">
        <v>0</v>
      </c>
      <c r="T31" s="44"/>
      <c r="U31" s="43">
        <v>0</v>
      </c>
      <c r="V31" s="44" t="s">
        <v>115</v>
      </c>
      <c r="W31" s="43">
        <v>0</v>
      </c>
      <c r="X31" s="44" t="s">
        <v>116</v>
      </c>
      <c r="Y31" s="43">
        <f t="shared" si="0"/>
        <v>5291.6666666666661</v>
      </c>
      <c r="Z31" s="44"/>
      <c r="AA31" s="43">
        <v>3270.25</v>
      </c>
      <c r="AB31" s="44" t="s">
        <v>112</v>
      </c>
      <c r="AC31" s="43">
        <f t="shared" si="1"/>
        <v>2878.16</v>
      </c>
      <c r="AD31" s="44"/>
      <c r="AE31" s="43">
        <f t="shared" si="2"/>
        <v>1199.2333333333333</v>
      </c>
      <c r="AF31" s="44"/>
      <c r="AG31" s="43">
        <v>0</v>
      </c>
      <c r="AH31" s="44" t="s">
        <v>115</v>
      </c>
      <c r="AI31" s="43">
        <v>0</v>
      </c>
      <c r="AJ31" s="44" t="s">
        <v>117</v>
      </c>
      <c r="AK31" s="43">
        <f t="shared" si="3"/>
        <v>5996.166666666667</v>
      </c>
      <c r="AL31" s="44"/>
      <c r="AM31" s="43">
        <v>8435.6589767778823</v>
      </c>
      <c r="AN31" s="44" t="s">
        <v>144</v>
      </c>
      <c r="AO31" s="43">
        <v>6673.913818134999</v>
      </c>
      <c r="AP31" s="44"/>
      <c r="AQ31" s="43">
        <v>902.34</v>
      </c>
      <c r="AR31" s="44"/>
      <c r="AS31" s="43">
        <v>24389.983952351995</v>
      </c>
      <c r="AT31" s="44" t="s">
        <v>146</v>
      </c>
      <c r="AU31" s="43" t="s">
        <v>147</v>
      </c>
      <c r="AV31" s="44"/>
      <c r="AW31" s="43"/>
      <c r="AX31" s="44"/>
    </row>
    <row r="32" spans="1:50" x14ac:dyDescent="0.25">
      <c r="A32" s="41">
        <v>48580</v>
      </c>
      <c r="B32" s="42">
        <v>48945</v>
      </c>
      <c r="C32" s="43">
        <v>212.74</v>
      </c>
      <c r="D32" s="44" t="s">
        <v>112</v>
      </c>
      <c r="E32" s="43">
        <v>0</v>
      </c>
      <c r="F32" s="44" t="s">
        <v>113</v>
      </c>
      <c r="G32" s="43">
        <v>0</v>
      </c>
      <c r="H32" s="44" t="s">
        <v>113</v>
      </c>
      <c r="I32" s="43">
        <v>0</v>
      </c>
      <c r="J32" s="44" t="s">
        <v>114</v>
      </c>
      <c r="K32" s="43">
        <v>0</v>
      </c>
      <c r="L32" s="44" t="s">
        <v>113</v>
      </c>
      <c r="M32" s="43">
        <v>0</v>
      </c>
      <c r="N32" s="44" t="s">
        <v>113</v>
      </c>
      <c r="O32" s="43">
        <v>518.58000000000004</v>
      </c>
      <c r="P32" s="44" t="s">
        <v>112</v>
      </c>
      <c r="Q32" s="43">
        <v>3175</v>
      </c>
      <c r="R32" s="44"/>
      <c r="S32" s="43">
        <v>0</v>
      </c>
      <c r="T32" s="44"/>
      <c r="U32" s="43">
        <v>0</v>
      </c>
      <c r="V32" s="44" t="s">
        <v>115</v>
      </c>
      <c r="W32" s="43">
        <v>0</v>
      </c>
      <c r="X32" s="44" t="s">
        <v>116</v>
      </c>
      <c r="Y32" s="43">
        <f t="shared" si="0"/>
        <v>5291.6666666666661</v>
      </c>
      <c r="Z32" s="44"/>
      <c r="AA32" s="43">
        <v>3270.25</v>
      </c>
      <c r="AB32" s="44" t="s">
        <v>112</v>
      </c>
      <c r="AC32" s="43">
        <f t="shared" si="1"/>
        <v>2878.16</v>
      </c>
      <c r="AD32" s="44"/>
      <c r="AE32" s="43">
        <f t="shared" si="2"/>
        <v>1199.2333333333333</v>
      </c>
      <c r="AF32" s="44"/>
      <c r="AG32" s="43">
        <v>0</v>
      </c>
      <c r="AH32" s="44" t="s">
        <v>115</v>
      </c>
      <c r="AI32" s="43">
        <v>0</v>
      </c>
      <c r="AJ32" s="44" t="s">
        <v>117</v>
      </c>
      <c r="AK32" s="43">
        <f t="shared" si="3"/>
        <v>5996.166666666667</v>
      </c>
      <c r="AL32" s="44"/>
      <c r="AM32" s="43">
        <v>8537.6663997374071</v>
      </c>
      <c r="AN32" s="44" t="s">
        <v>144</v>
      </c>
      <c r="AO32" s="43">
        <v>6740.6529563163494</v>
      </c>
      <c r="AP32" s="44"/>
      <c r="AQ32" s="43">
        <v>902.34</v>
      </c>
      <c r="AR32" s="44"/>
      <c r="AS32" s="43">
        <v>25365.583310446076</v>
      </c>
      <c r="AT32" s="44" t="s">
        <v>146</v>
      </c>
      <c r="AU32" s="43" t="s">
        <v>147</v>
      </c>
      <c r="AV32" s="44"/>
      <c r="AW32" s="43"/>
      <c r="AX32" s="44"/>
    </row>
    <row r="33" spans="1:50" x14ac:dyDescent="0.25">
      <c r="A33" s="41">
        <v>48945</v>
      </c>
      <c r="B33" s="42">
        <v>49310</v>
      </c>
      <c r="C33" s="43">
        <v>212.74</v>
      </c>
      <c r="D33" s="44" t="s">
        <v>112</v>
      </c>
      <c r="E33" s="43">
        <v>0</v>
      </c>
      <c r="F33" s="44" t="s">
        <v>113</v>
      </c>
      <c r="G33" s="43">
        <v>0</v>
      </c>
      <c r="H33" s="44" t="s">
        <v>113</v>
      </c>
      <c r="I33" s="43">
        <v>0</v>
      </c>
      <c r="J33" s="44" t="s">
        <v>114</v>
      </c>
      <c r="K33" s="43">
        <v>0</v>
      </c>
      <c r="L33" s="44" t="s">
        <v>113</v>
      </c>
      <c r="M33" s="43">
        <v>0</v>
      </c>
      <c r="N33" s="44" t="s">
        <v>113</v>
      </c>
      <c r="O33" s="43">
        <v>518.58000000000004</v>
      </c>
      <c r="P33" s="44" t="s">
        <v>112</v>
      </c>
      <c r="Q33" s="43">
        <v>3175</v>
      </c>
      <c r="R33" s="44"/>
      <c r="S33" s="43">
        <v>0</v>
      </c>
      <c r="T33" s="44"/>
      <c r="U33" s="43">
        <v>0</v>
      </c>
      <c r="V33" s="44" t="s">
        <v>115</v>
      </c>
      <c r="W33" s="43">
        <v>0</v>
      </c>
      <c r="X33" s="44" t="s">
        <v>116</v>
      </c>
      <c r="Y33" s="43">
        <f t="shared" si="0"/>
        <v>5291.6666666666661</v>
      </c>
      <c r="Z33" s="44"/>
      <c r="AA33" s="43">
        <v>3270.25</v>
      </c>
      <c r="AB33" s="44" t="s">
        <v>112</v>
      </c>
      <c r="AC33" s="43">
        <f t="shared" si="1"/>
        <v>2878.16</v>
      </c>
      <c r="AD33" s="44"/>
      <c r="AE33" s="43">
        <f t="shared" si="2"/>
        <v>1199.2333333333333</v>
      </c>
      <c r="AF33" s="44"/>
      <c r="AG33" s="43">
        <v>0</v>
      </c>
      <c r="AH33" s="44" t="s">
        <v>115</v>
      </c>
      <c r="AI33" s="43">
        <v>0</v>
      </c>
      <c r="AJ33" s="44" t="s">
        <v>117</v>
      </c>
      <c r="AK33" s="43">
        <f t="shared" si="3"/>
        <v>5996.166666666667</v>
      </c>
      <c r="AL33" s="44"/>
      <c r="AM33" s="43">
        <v>8641.0469135903604</v>
      </c>
      <c r="AN33" s="44" t="s">
        <v>144</v>
      </c>
      <c r="AO33" s="43">
        <v>6808.0594858795139</v>
      </c>
      <c r="AP33" s="44"/>
      <c r="AQ33" s="43">
        <v>902.34</v>
      </c>
      <c r="AR33" s="44"/>
      <c r="AS33" s="43">
        <v>26380.206642863923</v>
      </c>
      <c r="AT33" s="44" t="s">
        <v>146</v>
      </c>
      <c r="AU33" s="43" t="s">
        <v>147</v>
      </c>
      <c r="AV33" s="44"/>
      <c r="AW33" s="43"/>
      <c r="AX33" s="44"/>
    </row>
    <row r="34" spans="1:50" x14ac:dyDescent="0.25">
      <c r="A34" s="41">
        <v>49310</v>
      </c>
      <c r="B34" s="42">
        <v>49675</v>
      </c>
      <c r="C34" s="43">
        <v>212.74</v>
      </c>
      <c r="D34" s="44" t="s">
        <v>112</v>
      </c>
      <c r="E34" s="43">
        <v>0</v>
      </c>
      <c r="F34" s="44" t="s">
        <v>113</v>
      </c>
      <c r="G34" s="43">
        <v>0</v>
      </c>
      <c r="H34" s="44" t="s">
        <v>113</v>
      </c>
      <c r="I34" s="43">
        <v>0</v>
      </c>
      <c r="J34" s="44" t="s">
        <v>114</v>
      </c>
      <c r="K34" s="43">
        <v>0</v>
      </c>
      <c r="L34" s="44" t="s">
        <v>113</v>
      </c>
      <c r="M34" s="43">
        <v>0</v>
      </c>
      <c r="N34" s="44" t="s">
        <v>113</v>
      </c>
      <c r="O34" s="43">
        <v>518.58000000000004</v>
      </c>
      <c r="P34" s="44" t="s">
        <v>112</v>
      </c>
      <c r="Q34" s="43">
        <v>3175</v>
      </c>
      <c r="R34" s="44"/>
      <c r="S34" s="43">
        <v>0</v>
      </c>
      <c r="T34" s="44"/>
      <c r="U34" s="43">
        <v>0</v>
      </c>
      <c r="V34" s="44" t="s">
        <v>115</v>
      </c>
      <c r="W34" s="43">
        <v>0</v>
      </c>
      <c r="X34" s="44" t="s">
        <v>116</v>
      </c>
      <c r="Y34" s="43">
        <f t="shared" si="0"/>
        <v>5291.6666666666661</v>
      </c>
      <c r="Z34" s="44"/>
      <c r="AA34" s="43">
        <v>3270.25</v>
      </c>
      <c r="AB34" s="44" t="s">
        <v>112</v>
      </c>
      <c r="AC34" s="43">
        <f t="shared" si="1"/>
        <v>2878.16</v>
      </c>
      <c r="AD34" s="44"/>
      <c r="AE34" s="43">
        <f t="shared" si="2"/>
        <v>1199.2333333333333</v>
      </c>
      <c r="AF34" s="44"/>
      <c r="AG34" s="43">
        <v>0</v>
      </c>
      <c r="AH34" s="44" t="s">
        <v>115</v>
      </c>
      <c r="AI34" s="43">
        <v>0</v>
      </c>
      <c r="AJ34" s="44" t="s">
        <v>117</v>
      </c>
      <c r="AK34" s="43">
        <f t="shared" si="3"/>
        <v>5996.166666666667</v>
      </c>
      <c r="AL34" s="44"/>
      <c r="AM34" s="43">
        <v>8745.8213095789542</v>
      </c>
      <c r="AN34" s="44" t="s">
        <v>144</v>
      </c>
      <c r="AO34" s="43">
        <v>6876.1400807383088</v>
      </c>
      <c r="AP34" s="44"/>
      <c r="AQ34" s="43">
        <v>902.34</v>
      </c>
      <c r="AR34" s="44"/>
      <c r="AS34" s="43">
        <v>27435.414908578485</v>
      </c>
      <c r="AT34" s="44" t="s">
        <v>146</v>
      </c>
      <c r="AU34" s="43" t="s">
        <v>147</v>
      </c>
      <c r="AV34" s="44"/>
      <c r="AW34" s="43"/>
      <c r="AX34" s="44"/>
    </row>
  </sheetData>
  <sheetProtection password="DEC9" sheet="1" objects="1" scenarios="1"/>
  <dataValidations count="1">
    <dataValidation type="date" operator="greaterThan" allowBlank="1" showInputMessage="1" showErrorMessage="1" sqref="A13:B34">
      <formula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D21"/>
  <sheetViews>
    <sheetView workbookViewId="0">
      <selection activeCell="D15" sqref="D15"/>
    </sheetView>
  </sheetViews>
  <sheetFormatPr defaultColWidth="9.140625" defaultRowHeight="15" x14ac:dyDescent="0.25"/>
  <cols>
    <col min="4" max="4" width="30" customWidth="1"/>
  </cols>
  <sheetData>
    <row r="3" spans="4:4" ht="18.75" x14ac:dyDescent="0.3">
      <c r="D3" s="50" t="s">
        <v>137</v>
      </c>
    </row>
    <row r="4" spans="4:4" ht="18.75" x14ac:dyDescent="0.3">
      <c r="D4" s="48"/>
    </row>
    <row r="5" spans="4:4" ht="18.75" x14ac:dyDescent="0.3">
      <c r="D5" s="48" t="s">
        <v>138</v>
      </c>
    </row>
    <row r="6" spans="4:4" ht="18.75" x14ac:dyDescent="0.3">
      <c r="D6" s="49" t="s">
        <v>122</v>
      </c>
    </row>
    <row r="7" spans="4:4" ht="18.75" x14ac:dyDescent="0.3">
      <c r="D7" s="49" t="s">
        <v>123</v>
      </c>
    </row>
    <row r="8" spans="4:4" ht="18.75" x14ac:dyDescent="0.3">
      <c r="D8" s="49" t="s">
        <v>124</v>
      </c>
    </row>
    <row r="9" spans="4:4" ht="18.75" x14ac:dyDescent="0.3">
      <c r="D9" s="49" t="s">
        <v>125</v>
      </c>
    </row>
    <row r="10" spans="4:4" ht="18.75" x14ac:dyDescent="0.3">
      <c r="D10" s="49" t="s">
        <v>126</v>
      </c>
    </row>
    <row r="11" spans="4:4" ht="18.75" x14ac:dyDescent="0.3">
      <c r="D11" s="49" t="s">
        <v>127</v>
      </c>
    </row>
    <row r="12" spans="4:4" ht="18.75" x14ac:dyDescent="0.3">
      <c r="D12" s="49" t="s">
        <v>128</v>
      </c>
    </row>
    <row r="13" spans="4:4" ht="18.75" x14ac:dyDescent="0.3">
      <c r="D13" s="49" t="s">
        <v>129</v>
      </c>
    </row>
    <row r="14" spans="4:4" ht="18.75" x14ac:dyDescent="0.3">
      <c r="D14" s="49" t="s">
        <v>130</v>
      </c>
    </row>
    <row r="15" spans="4:4" ht="18.75" x14ac:dyDescent="0.3">
      <c r="D15" s="49" t="s">
        <v>131</v>
      </c>
    </row>
    <row r="16" spans="4:4" ht="18.75" x14ac:dyDescent="0.3">
      <c r="D16" s="49" t="s">
        <v>132</v>
      </c>
    </row>
    <row r="17" spans="4:4" ht="18.75" x14ac:dyDescent="0.3">
      <c r="D17" s="49" t="s">
        <v>133</v>
      </c>
    </row>
    <row r="18" spans="4:4" ht="18.75" x14ac:dyDescent="0.3">
      <c r="D18" s="49" t="s">
        <v>133</v>
      </c>
    </row>
    <row r="19" spans="4:4" ht="18.75" x14ac:dyDescent="0.3">
      <c r="D19" s="49" t="s">
        <v>134</v>
      </c>
    </row>
    <row r="20" spans="4:4" ht="18.75" x14ac:dyDescent="0.3">
      <c r="D20" s="49" t="s">
        <v>135</v>
      </c>
    </row>
    <row r="21" spans="4:4" ht="18.75" x14ac:dyDescent="0.3">
      <c r="D21" s="49" t="s">
        <v>136</v>
      </c>
    </row>
  </sheetData>
  <sheetProtection password="DEC9" sheet="1" objects="1" scenarios="1"/>
  <hyperlinks>
    <hyperlink ref="D6" location="Demand_Outlook!A1" display="Demand Outlook"/>
    <hyperlink ref="D7" location="Demand_yearly_GREEN!A1" display="Demand_yearly_GREEN"/>
    <hyperlink ref="D8" location="Demand_yearly_GREY!A1" display="Demand_yearly_GREY"/>
    <hyperlink ref="D9" location="'Demand_Peak day_GREEN'!A1" display="Demand_Peak day_GREEN"/>
    <hyperlink ref="D10" location="'Demand_Peak day_GREY'!A1" display="Demand_Peak day_GREY"/>
    <hyperlink ref="D11" location="Demand_14d_peak_GREEN!A1" display="Demand_14d_peak_GREEN"/>
    <hyperlink ref="D12" location="Demand_14d_peak_GREY!A1" display="Demand_14d_peak_GREY"/>
    <hyperlink ref="D13" location="Power_gen_yearly!A1" display="Power_gen_yearly"/>
    <hyperlink ref="D14" location="'Power gen_peak '!A1" display="Power_gen_peak"/>
    <hyperlink ref="D15" location="Final_yearly!A1" display="Final_yearly"/>
    <hyperlink ref="D16" location="'Final_1d design case'!A1" display="Final_1d design case"/>
    <hyperlink ref="D17" location="'Final_14d peak'!A1" display="Final_14d peak"/>
    <hyperlink ref="D18" location="'Final_14d peak'!A1" display="Final_14d peak"/>
    <hyperlink ref="D19" location="'Final_average winter'!A1" display="Final_average winter"/>
    <hyperlink ref="D20" location="'Final_average summer'!A1" display="Final_average summer"/>
    <hyperlink ref="D21" location="'New Areas of Consumption'!A1" display="New Areas of consumption"/>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8"/>
  <sheetViews>
    <sheetView workbookViewId="0">
      <selection activeCell="L27" sqref="L27"/>
    </sheetView>
  </sheetViews>
  <sheetFormatPr defaultColWidth="9.140625" defaultRowHeight="15" x14ac:dyDescent="0.25"/>
  <cols>
    <col min="1" max="1" width="19.85546875" style="1" customWidth="1"/>
    <col min="2" max="2" width="13.140625" style="1" customWidth="1"/>
    <col min="3" max="16384" width="9.140625" style="1"/>
  </cols>
  <sheetData>
    <row r="1" spans="1:26" ht="15.75" thickBot="1" x14ac:dyDescent="0.3"/>
    <row r="2" spans="1:26" ht="15.75" thickBot="1" x14ac:dyDescent="0.3">
      <c r="A2" s="3" t="s">
        <v>0</v>
      </c>
      <c r="B2" s="4">
        <f>11.63*1.1</f>
        <v>12.793000000000001</v>
      </c>
      <c r="C2" s="5" t="s">
        <v>1</v>
      </c>
    </row>
    <row r="5" spans="1:26" s="6" customFormat="1" x14ac:dyDescent="0.25">
      <c r="A5" s="6" t="s">
        <v>2</v>
      </c>
    </row>
    <row r="7" spans="1:26" x14ac:dyDescent="0.25">
      <c r="B7" s="1" t="s">
        <v>3</v>
      </c>
      <c r="C7" s="8">
        <v>2012</v>
      </c>
      <c r="D7" s="8">
        <v>2013</v>
      </c>
      <c r="E7" s="8">
        <v>2014</v>
      </c>
      <c r="F7" s="8">
        <v>2015</v>
      </c>
      <c r="G7" s="8">
        <v>2016</v>
      </c>
      <c r="H7" s="8">
        <v>2017</v>
      </c>
      <c r="I7" s="8">
        <v>2018</v>
      </c>
      <c r="J7" s="8">
        <v>2019</v>
      </c>
      <c r="K7" s="8">
        <v>2020</v>
      </c>
      <c r="L7" s="8">
        <v>2021</v>
      </c>
      <c r="M7" s="8">
        <v>2022</v>
      </c>
      <c r="N7" s="8">
        <v>2023</v>
      </c>
      <c r="O7" s="8">
        <v>2024</v>
      </c>
      <c r="P7" s="8">
        <v>2025</v>
      </c>
      <c r="Q7" s="8">
        <v>2026</v>
      </c>
      <c r="R7" s="8">
        <v>2027</v>
      </c>
      <c r="S7" s="8">
        <v>2028</v>
      </c>
      <c r="T7" s="8">
        <v>2029</v>
      </c>
      <c r="U7" s="8">
        <v>2030</v>
      </c>
      <c r="V7" s="8">
        <v>2031</v>
      </c>
      <c r="W7" s="8">
        <v>2032</v>
      </c>
      <c r="X7" s="8">
        <v>2033</v>
      </c>
      <c r="Y7" s="8">
        <v>2034</v>
      </c>
      <c r="Z7" s="8">
        <v>2035</v>
      </c>
    </row>
    <row r="8" spans="1:26" x14ac:dyDescent="0.25">
      <c r="A8" s="1" t="s">
        <v>4</v>
      </c>
      <c r="F8" s="1">
        <v>421</v>
      </c>
      <c r="G8" s="1">
        <v>424.4</v>
      </c>
      <c r="H8" s="1">
        <v>427.79999999999995</v>
      </c>
      <c r="I8" s="1">
        <v>431.19999999999993</v>
      </c>
      <c r="J8" s="1">
        <v>434.59999999999991</v>
      </c>
      <c r="K8" s="1">
        <v>437.99999999999989</v>
      </c>
      <c r="L8" s="1">
        <v>441.39999999999986</v>
      </c>
      <c r="M8" s="1">
        <v>444.79999999999984</v>
      </c>
      <c r="N8" s="1">
        <v>448.19999999999982</v>
      </c>
      <c r="O8" s="1">
        <v>451.5999999999998</v>
      </c>
      <c r="P8" s="1">
        <v>455</v>
      </c>
      <c r="Q8" s="1">
        <v>456.6</v>
      </c>
      <c r="R8" s="1">
        <v>458.20000000000005</v>
      </c>
      <c r="S8" s="1">
        <v>459.80000000000007</v>
      </c>
      <c r="T8" s="1">
        <v>461.40000000000009</v>
      </c>
      <c r="U8" s="1">
        <v>463.00000000000011</v>
      </c>
      <c r="V8" s="1">
        <v>464.60000000000014</v>
      </c>
      <c r="W8" s="1">
        <v>466.20000000000016</v>
      </c>
      <c r="X8" s="1">
        <v>467.80000000000018</v>
      </c>
      <c r="Y8" s="1">
        <v>469.4000000000002</v>
      </c>
      <c r="Z8" s="1">
        <v>471</v>
      </c>
    </row>
    <row r="9" spans="1:26" x14ac:dyDescent="0.25">
      <c r="A9" s="1" t="s">
        <v>5</v>
      </c>
      <c r="F9" s="1">
        <v>421</v>
      </c>
      <c r="G9" s="1">
        <v>426.7</v>
      </c>
      <c r="H9" s="1">
        <v>432.4</v>
      </c>
      <c r="I9" s="1">
        <v>438.09999999999997</v>
      </c>
      <c r="J9" s="1">
        <v>443.79999999999995</v>
      </c>
      <c r="K9" s="1">
        <v>449.49999999999994</v>
      </c>
      <c r="L9" s="1">
        <v>455.19999999999993</v>
      </c>
      <c r="M9" s="1">
        <v>460.89999999999992</v>
      </c>
      <c r="N9" s="1">
        <v>466.59999999999991</v>
      </c>
      <c r="O9" s="1">
        <v>472.2999999999999</v>
      </c>
      <c r="P9" s="1">
        <v>478</v>
      </c>
      <c r="Q9" s="1">
        <v>482.9</v>
      </c>
      <c r="R9" s="1">
        <v>487.79999999999995</v>
      </c>
      <c r="S9" s="1">
        <v>492.69999999999993</v>
      </c>
      <c r="T9" s="1">
        <v>497.59999999999991</v>
      </c>
      <c r="U9" s="1">
        <v>502.49999999999989</v>
      </c>
      <c r="V9" s="1">
        <v>507.39999999999986</v>
      </c>
      <c r="W9" s="1">
        <v>512.29999999999984</v>
      </c>
      <c r="X9" s="1">
        <v>517.19999999999982</v>
      </c>
      <c r="Y9" s="1">
        <v>522.0999999999998</v>
      </c>
      <c r="Z9" s="1">
        <v>527</v>
      </c>
    </row>
    <row r="10" spans="1:26" x14ac:dyDescent="0.25">
      <c r="A10" s="1" t="s">
        <v>6</v>
      </c>
      <c r="F10" s="1">
        <v>366</v>
      </c>
      <c r="G10" s="1">
        <v>367.9</v>
      </c>
      <c r="H10" s="1">
        <v>369.79999999999995</v>
      </c>
      <c r="I10" s="1">
        <v>371.69999999999993</v>
      </c>
      <c r="J10" s="1">
        <v>373.59999999999991</v>
      </c>
      <c r="K10" s="1">
        <v>375.49999999999989</v>
      </c>
      <c r="L10" s="1">
        <v>377.39999999999986</v>
      </c>
      <c r="M10" s="1">
        <v>379.29999999999984</v>
      </c>
      <c r="N10" s="1">
        <v>381.19999999999982</v>
      </c>
      <c r="O10" s="1">
        <v>383.0999999999998</v>
      </c>
      <c r="P10" s="1">
        <v>385</v>
      </c>
      <c r="Q10" s="1">
        <v>385.9</v>
      </c>
      <c r="R10" s="1">
        <v>386.79999999999995</v>
      </c>
      <c r="S10" s="1">
        <v>387.69999999999993</v>
      </c>
      <c r="T10" s="1">
        <v>388.59999999999991</v>
      </c>
      <c r="U10" s="1">
        <v>389.49999999999989</v>
      </c>
      <c r="V10" s="1">
        <v>390.39999999999986</v>
      </c>
      <c r="W10" s="1">
        <v>391.29999999999984</v>
      </c>
      <c r="X10" s="1">
        <v>392.19999999999982</v>
      </c>
      <c r="Y10" s="1">
        <v>393.0999999999998</v>
      </c>
      <c r="Z10" s="1">
        <v>394</v>
      </c>
    </row>
    <row r="12" spans="1:26" x14ac:dyDescent="0.25">
      <c r="B12" s="1" t="s">
        <v>7</v>
      </c>
      <c r="C12" s="8">
        <v>2012</v>
      </c>
      <c r="D12" s="8">
        <v>2013</v>
      </c>
      <c r="E12" s="8">
        <v>2014</v>
      </c>
      <c r="F12" s="8">
        <v>2015</v>
      </c>
      <c r="G12" s="8">
        <v>2016</v>
      </c>
      <c r="H12" s="8">
        <v>2017</v>
      </c>
      <c r="I12" s="8">
        <v>2018</v>
      </c>
      <c r="J12" s="8">
        <v>2019</v>
      </c>
      <c r="K12" s="8">
        <v>2020</v>
      </c>
      <c r="L12" s="8">
        <v>2021</v>
      </c>
      <c r="M12" s="8">
        <v>2022</v>
      </c>
      <c r="N12" s="8">
        <v>2023</v>
      </c>
      <c r="O12" s="8">
        <v>2024</v>
      </c>
      <c r="P12" s="8">
        <v>2025</v>
      </c>
      <c r="Q12" s="8">
        <v>2026</v>
      </c>
      <c r="R12" s="8">
        <v>2027</v>
      </c>
      <c r="S12" s="8">
        <v>2028</v>
      </c>
      <c r="T12" s="8">
        <v>2029</v>
      </c>
      <c r="U12" s="8">
        <v>2030</v>
      </c>
      <c r="V12" s="8">
        <v>2031</v>
      </c>
      <c r="W12" s="8">
        <v>2032</v>
      </c>
      <c r="X12" s="8">
        <v>2033</v>
      </c>
      <c r="Y12" s="8">
        <v>2034</v>
      </c>
      <c r="Z12" s="8">
        <v>2035</v>
      </c>
    </row>
    <row r="13" spans="1:26" x14ac:dyDescent="0.25">
      <c r="A13" s="1" t="s">
        <v>8</v>
      </c>
      <c r="F13" s="1">
        <v>5385.8530000000001</v>
      </c>
      <c r="G13" s="1">
        <v>5429.3492000000006</v>
      </c>
      <c r="H13" s="1">
        <v>5472.8454000000002</v>
      </c>
      <c r="I13" s="1">
        <v>5516.3415999999997</v>
      </c>
      <c r="J13" s="1">
        <v>5559.8377999999993</v>
      </c>
      <c r="K13" s="1">
        <v>5603.3339999999989</v>
      </c>
      <c r="L13" s="1">
        <v>5646.8301999999985</v>
      </c>
      <c r="M13" s="1">
        <v>5690.3263999999981</v>
      </c>
      <c r="N13" s="1">
        <v>5733.8225999999977</v>
      </c>
      <c r="O13" s="1">
        <v>5777.3187999999982</v>
      </c>
      <c r="P13" s="1">
        <v>5820.8150000000005</v>
      </c>
      <c r="Q13" s="1">
        <v>5841.2838000000011</v>
      </c>
      <c r="R13" s="1">
        <v>5861.7526000000007</v>
      </c>
      <c r="S13" s="1">
        <v>5882.2214000000013</v>
      </c>
      <c r="T13" s="1">
        <v>5902.6902000000018</v>
      </c>
      <c r="U13" s="1">
        <v>5923.1590000000024</v>
      </c>
      <c r="V13" s="1">
        <v>5943.627800000002</v>
      </c>
      <c r="W13" s="1">
        <v>5964.0966000000026</v>
      </c>
      <c r="X13" s="1">
        <v>5984.5654000000031</v>
      </c>
      <c r="Y13" s="1">
        <v>6005.0342000000028</v>
      </c>
      <c r="Z13" s="1">
        <v>6025.5030000000006</v>
      </c>
    </row>
    <row r="14" spans="1:26" x14ac:dyDescent="0.25">
      <c r="A14" s="1" t="s">
        <v>9</v>
      </c>
      <c r="F14" s="1">
        <v>5385.8530000000001</v>
      </c>
      <c r="G14" s="1">
        <v>5458.7731000000003</v>
      </c>
      <c r="H14" s="1">
        <v>5531.6931999999997</v>
      </c>
      <c r="I14" s="1">
        <v>5604.6133</v>
      </c>
      <c r="J14" s="1">
        <v>5677.5334000000003</v>
      </c>
      <c r="K14" s="1">
        <v>5750.4534999999996</v>
      </c>
      <c r="L14" s="1">
        <v>5823.3735999999999</v>
      </c>
      <c r="M14" s="1">
        <v>5896.2936999999993</v>
      </c>
      <c r="N14" s="1">
        <v>5969.2137999999995</v>
      </c>
      <c r="O14" s="1">
        <v>6042.1338999999989</v>
      </c>
      <c r="P14" s="1">
        <v>6115.0540000000001</v>
      </c>
      <c r="Q14" s="1">
        <v>6177.7397000000001</v>
      </c>
      <c r="R14" s="1">
        <v>6240.4254000000001</v>
      </c>
      <c r="S14" s="1">
        <v>6303.1111000000001</v>
      </c>
      <c r="T14" s="1">
        <v>6365.7967999999992</v>
      </c>
      <c r="U14" s="1">
        <v>6428.4824999999992</v>
      </c>
      <c r="V14" s="1">
        <v>6491.1681999999992</v>
      </c>
      <c r="W14" s="1">
        <v>6553.8538999999982</v>
      </c>
      <c r="X14" s="1">
        <v>6616.5395999999982</v>
      </c>
      <c r="Y14" s="1">
        <v>6679.2252999999982</v>
      </c>
      <c r="Z14" s="1">
        <v>6741.911000000001</v>
      </c>
    </row>
    <row r="15" spans="1:26" x14ac:dyDescent="0.25">
      <c r="A15" s="1" t="s">
        <v>10</v>
      </c>
      <c r="F15" s="1">
        <v>4682.2380000000003</v>
      </c>
      <c r="G15" s="1">
        <v>4706.5447000000004</v>
      </c>
      <c r="H15" s="1">
        <v>4730.8513999999996</v>
      </c>
      <c r="I15" s="1">
        <v>4755.1580999999996</v>
      </c>
      <c r="J15" s="1">
        <v>4779.4647999999988</v>
      </c>
      <c r="K15" s="1">
        <v>4803.7714999999989</v>
      </c>
      <c r="L15" s="1">
        <v>4828.078199999999</v>
      </c>
      <c r="M15" s="1">
        <v>4852.3848999999982</v>
      </c>
      <c r="N15" s="1">
        <v>4876.6915999999983</v>
      </c>
      <c r="O15" s="1">
        <v>4900.9982999999975</v>
      </c>
      <c r="P15" s="1">
        <v>4925.3050000000003</v>
      </c>
      <c r="Q15" s="1">
        <v>4936.8186999999998</v>
      </c>
      <c r="R15" s="1">
        <v>4948.3324000000002</v>
      </c>
      <c r="S15" s="1">
        <v>4959.8460999999998</v>
      </c>
      <c r="T15" s="1">
        <v>4971.3597999999993</v>
      </c>
      <c r="U15" s="1">
        <v>4982.8734999999988</v>
      </c>
      <c r="V15" s="1">
        <v>4994.3871999999983</v>
      </c>
      <c r="W15" s="1">
        <v>5005.9008999999987</v>
      </c>
      <c r="X15" s="1">
        <v>5017.4145999999982</v>
      </c>
      <c r="Y15" s="1">
        <v>5028.9282999999978</v>
      </c>
      <c r="Z15" s="1">
        <v>5040.442</v>
      </c>
    </row>
    <row r="17" spans="1:26" x14ac:dyDescent="0.25">
      <c r="B17" s="1" t="s">
        <v>11</v>
      </c>
      <c r="C17" s="8">
        <v>2012</v>
      </c>
      <c r="D17" s="8">
        <v>2013</v>
      </c>
      <c r="E17" s="8">
        <v>2014</v>
      </c>
      <c r="F17" s="8">
        <v>2015</v>
      </c>
      <c r="G17" s="8">
        <v>2016</v>
      </c>
      <c r="H17" s="8">
        <v>2017</v>
      </c>
      <c r="I17" s="8">
        <v>2018</v>
      </c>
      <c r="J17" s="8">
        <v>2019</v>
      </c>
      <c r="K17" s="8">
        <v>2020</v>
      </c>
      <c r="L17" s="8">
        <v>2021</v>
      </c>
      <c r="M17" s="8">
        <v>2022</v>
      </c>
      <c r="N17" s="8">
        <v>2023</v>
      </c>
      <c r="O17" s="8">
        <v>2024</v>
      </c>
      <c r="P17" s="8">
        <v>2025</v>
      </c>
      <c r="Q17" s="8">
        <v>2026</v>
      </c>
      <c r="R17" s="8">
        <v>2027</v>
      </c>
      <c r="S17" s="8">
        <v>2028</v>
      </c>
      <c r="T17" s="8">
        <v>2029</v>
      </c>
      <c r="U17" s="8">
        <v>2030</v>
      </c>
      <c r="V17" s="8">
        <v>2031</v>
      </c>
      <c r="W17" s="8">
        <v>2032</v>
      </c>
      <c r="X17" s="8">
        <v>2033</v>
      </c>
      <c r="Y17" s="8">
        <v>2034</v>
      </c>
      <c r="Z17" s="8">
        <v>2035</v>
      </c>
    </row>
    <row r="18" spans="1:26" x14ac:dyDescent="0.25">
      <c r="A18" s="1" t="s">
        <v>12</v>
      </c>
      <c r="F18" s="1">
        <v>5418.5625760558014</v>
      </c>
      <c r="G18" s="1">
        <v>5462.3229389028083</v>
      </c>
      <c r="H18" s="1">
        <v>5506.0833017498144</v>
      </c>
      <c r="I18" s="1">
        <v>5549.8436645968204</v>
      </c>
      <c r="J18" s="1">
        <v>5593.6040274438265</v>
      </c>
      <c r="K18" s="1">
        <v>5637.3643902908325</v>
      </c>
      <c r="L18" s="1">
        <v>5681.1247531378394</v>
      </c>
      <c r="M18" s="1">
        <v>5724.8851159848455</v>
      </c>
      <c r="N18" s="1">
        <v>5768.6454788318515</v>
      </c>
      <c r="O18" s="1">
        <v>5812.4058416788585</v>
      </c>
      <c r="P18" s="1">
        <v>5856.1662045258672</v>
      </c>
      <c r="Q18" s="1">
        <v>5876.7593164538703</v>
      </c>
      <c r="R18" s="1">
        <v>5897.3524283818733</v>
      </c>
      <c r="S18" s="1">
        <v>5917.9455403098764</v>
      </c>
      <c r="T18" s="1">
        <v>5938.5386522378803</v>
      </c>
      <c r="U18" s="1">
        <v>5959.1317641658843</v>
      </c>
      <c r="V18" s="1">
        <v>5979.7248760938865</v>
      </c>
      <c r="W18" s="1">
        <v>6000.3179880218904</v>
      </c>
      <c r="X18" s="1">
        <v>6020.9110999498935</v>
      </c>
      <c r="Y18" s="1">
        <v>6041.5042118778965</v>
      </c>
      <c r="Z18" s="1">
        <v>6062.0973238058978</v>
      </c>
    </row>
    <row r="19" spans="1:26" x14ac:dyDescent="0.25">
      <c r="A19" s="1" t="s">
        <v>13</v>
      </c>
      <c r="F19" s="1">
        <v>5418.5625760558014</v>
      </c>
      <c r="G19" s="1">
        <v>5491.925537299313</v>
      </c>
      <c r="H19" s="1">
        <v>5565.2884985428227</v>
      </c>
      <c r="I19" s="1">
        <v>5638.6514597863343</v>
      </c>
      <c r="J19" s="1">
        <v>5712.0144210298449</v>
      </c>
      <c r="K19" s="1">
        <v>5785.3773822733556</v>
      </c>
      <c r="L19" s="1">
        <v>5858.7403435168662</v>
      </c>
      <c r="M19" s="1">
        <v>5932.1033047603769</v>
      </c>
      <c r="N19" s="1">
        <v>6005.4662660038884</v>
      </c>
      <c r="O19" s="1">
        <v>6078.8292272473982</v>
      </c>
      <c r="P19" s="1">
        <v>6152.1921884909107</v>
      </c>
      <c r="Q19" s="1">
        <v>6215.2585937704198</v>
      </c>
      <c r="R19" s="1">
        <v>6278.3249990499289</v>
      </c>
      <c r="S19" s="1">
        <v>6341.391404329438</v>
      </c>
      <c r="T19" s="1">
        <v>6404.4578096089463</v>
      </c>
      <c r="U19" s="1">
        <v>6467.5242148884563</v>
      </c>
      <c r="V19" s="1">
        <v>6530.5906201679654</v>
      </c>
      <c r="W19" s="1">
        <v>6593.6570254474736</v>
      </c>
      <c r="X19" s="1">
        <v>6656.7234307269828</v>
      </c>
      <c r="Y19" s="1">
        <v>6719.7898360064928</v>
      </c>
      <c r="Z19" s="1">
        <v>6782.8562412860047</v>
      </c>
    </row>
    <row r="20" spans="1:26" x14ac:dyDescent="0.25">
      <c r="A20" s="1" t="s">
        <v>14</v>
      </c>
      <c r="F20" s="1">
        <v>4710.6743535306969</v>
      </c>
      <c r="G20" s="1">
        <v>4735.1286739452007</v>
      </c>
      <c r="H20" s="1">
        <v>4759.5829943597037</v>
      </c>
      <c r="I20" s="1">
        <v>4784.0373147742075</v>
      </c>
      <c r="J20" s="1">
        <v>4808.4916351887105</v>
      </c>
      <c r="K20" s="1">
        <v>4832.9459556032143</v>
      </c>
      <c r="L20" s="1">
        <v>4857.4002760177173</v>
      </c>
      <c r="M20" s="1">
        <v>4881.8545964322202</v>
      </c>
      <c r="N20" s="1">
        <v>4906.3089168467241</v>
      </c>
      <c r="O20" s="1">
        <v>4930.763237261227</v>
      </c>
      <c r="P20" s="1">
        <v>4955.2175576757336</v>
      </c>
      <c r="Q20" s="1">
        <v>4966.8011831352342</v>
      </c>
      <c r="R20" s="1">
        <v>4978.3848085947366</v>
      </c>
      <c r="S20" s="1">
        <v>4989.9684340542381</v>
      </c>
      <c r="T20" s="1">
        <v>5001.5520595137396</v>
      </c>
      <c r="U20" s="1">
        <v>5013.1356849732401</v>
      </c>
      <c r="V20" s="1">
        <v>5024.7193104327416</v>
      </c>
      <c r="W20" s="1">
        <v>5036.302935892244</v>
      </c>
      <c r="X20" s="1">
        <v>5047.8865613517446</v>
      </c>
      <c r="Y20" s="1">
        <v>5059.4701868112461</v>
      </c>
      <c r="Z20" s="1">
        <v>5071.0538122707503</v>
      </c>
    </row>
    <row r="23" spans="1:26" s="6" customFormat="1" x14ac:dyDescent="0.25">
      <c r="A23" s="6" t="s">
        <v>15</v>
      </c>
    </row>
    <row r="25" spans="1:26" x14ac:dyDescent="0.25">
      <c r="A25" s="1" t="s">
        <v>16</v>
      </c>
      <c r="B25" s="8">
        <v>2011</v>
      </c>
      <c r="C25" s="8">
        <v>2012</v>
      </c>
      <c r="D25" s="8">
        <v>2013</v>
      </c>
      <c r="E25" s="8">
        <v>2014</v>
      </c>
      <c r="F25" s="8">
        <v>2015</v>
      </c>
      <c r="G25" s="8">
        <v>2016</v>
      </c>
      <c r="H25" s="8">
        <v>2017</v>
      </c>
      <c r="I25" s="8">
        <v>2018</v>
      </c>
      <c r="J25" s="8">
        <v>2019</v>
      </c>
      <c r="K25" s="8">
        <v>2020</v>
      </c>
      <c r="L25" s="8">
        <v>2021</v>
      </c>
      <c r="M25" s="8">
        <v>2022</v>
      </c>
      <c r="N25" s="8">
        <v>2023</v>
      </c>
      <c r="O25" s="8">
        <v>2024</v>
      </c>
      <c r="P25" s="8">
        <v>2025</v>
      </c>
      <c r="Q25" s="8">
        <v>2026</v>
      </c>
      <c r="R25" s="8">
        <v>2027</v>
      </c>
      <c r="S25" s="8">
        <v>2028</v>
      </c>
      <c r="T25" s="8">
        <v>2029</v>
      </c>
      <c r="U25" s="8">
        <v>2030</v>
      </c>
      <c r="V25" s="8">
        <v>2031</v>
      </c>
      <c r="W25" s="8">
        <v>2032</v>
      </c>
      <c r="X25" s="8">
        <v>2033</v>
      </c>
      <c r="Y25" s="8">
        <v>2034</v>
      </c>
      <c r="Z25" s="8">
        <v>2035</v>
      </c>
    </row>
    <row r="26" spans="1:26" x14ac:dyDescent="0.25">
      <c r="A26" s="1" t="s">
        <v>17</v>
      </c>
      <c r="B26" s="1">
        <v>404</v>
      </c>
      <c r="C26" s="1">
        <v>404.33333333333331</v>
      </c>
      <c r="D26" s="1">
        <v>404.66666666666663</v>
      </c>
      <c r="E26" s="1">
        <v>404.99999999999994</v>
      </c>
      <c r="F26" s="1">
        <v>405.33333333333326</v>
      </c>
      <c r="G26" s="1">
        <v>405.66666666666657</v>
      </c>
      <c r="H26" s="1">
        <v>405.99999999999989</v>
      </c>
      <c r="I26" s="1">
        <v>406.3333333333332</v>
      </c>
      <c r="J26" s="1">
        <v>406.66666666666652</v>
      </c>
      <c r="K26" s="1">
        <v>407</v>
      </c>
      <c r="L26" s="1">
        <v>411.6</v>
      </c>
      <c r="M26" s="1">
        <v>416.20000000000005</v>
      </c>
      <c r="N26" s="1">
        <v>420.80000000000007</v>
      </c>
      <c r="O26" s="1">
        <v>425.40000000000009</v>
      </c>
      <c r="P26" s="1">
        <v>430</v>
      </c>
      <c r="Q26" s="1">
        <v>432.4</v>
      </c>
      <c r="R26" s="1">
        <v>434.79999999999995</v>
      </c>
      <c r="S26" s="1">
        <v>437.19999999999993</v>
      </c>
      <c r="T26" s="1">
        <v>439.59999999999991</v>
      </c>
      <c r="U26" s="1">
        <v>442</v>
      </c>
      <c r="V26" s="1">
        <v>444.6</v>
      </c>
      <c r="W26" s="1">
        <v>447.20000000000005</v>
      </c>
      <c r="X26" s="1">
        <v>449.80000000000007</v>
      </c>
      <c r="Y26" s="1">
        <v>452.40000000000009</v>
      </c>
      <c r="Z26" s="1">
        <v>455</v>
      </c>
    </row>
    <row r="27" spans="1:26" x14ac:dyDescent="0.25">
      <c r="A27" s="1" t="s">
        <v>18</v>
      </c>
      <c r="B27" s="1">
        <v>404</v>
      </c>
      <c r="C27" s="1">
        <v>405.88888888888891</v>
      </c>
      <c r="D27" s="1">
        <v>407.77777777777783</v>
      </c>
      <c r="E27" s="1">
        <v>409.66666666666674</v>
      </c>
      <c r="F27" s="1">
        <v>411.55555555555566</v>
      </c>
      <c r="G27" s="1">
        <v>413.44444444444457</v>
      </c>
      <c r="H27" s="1">
        <v>415.33333333333348</v>
      </c>
      <c r="I27" s="1">
        <v>417.2222222222224</v>
      </c>
      <c r="J27" s="1">
        <v>419.11111111111131</v>
      </c>
      <c r="K27" s="1">
        <v>421</v>
      </c>
      <c r="L27" s="1">
        <v>426.9</v>
      </c>
      <c r="M27" s="1">
        <v>432.79999999999995</v>
      </c>
      <c r="N27" s="1">
        <v>438.69999999999993</v>
      </c>
      <c r="O27" s="1">
        <v>444.59999999999991</v>
      </c>
      <c r="P27" s="1">
        <v>450.49999999999989</v>
      </c>
      <c r="Q27" s="1">
        <v>456.39999999999986</v>
      </c>
      <c r="R27" s="1">
        <v>462.29999999999984</v>
      </c>
      <c r="S27" s="1">
        <v>468.19999999999982</v>
      </c>
      <c r="T27" s="1">
        <v>474.0999999999998</v>
      </c>
      <c r="U27" s="1">
        <v>480</v>
      </c>
      <c r="V27" s="1">
        <v>486</v>
      </c>
      <c r="W27" s="1">
        <v>492</v>
      </c>
      <c r="X27" s="1">
        <v>498</v>
      </c>
      <c r="Y27" s="1">
        <v>504</v>
      </c>
      <c r="Z27" s="1">
        <v>510</v>
      </c>
    </row>
    <row r="28" spans="1:26" x14ac:dyDescent="0.25">
      <c r="A28" s="1" t="s">
        <v>19</v>
      </c>
      <c r="B28" s="1">
        <v>404</v>
      </c>
      <c r="C28" s="1">
        <v>401.77777777777777</v>
      </c>
      <c r="D28" s="1">
        <v>399.55555555555554</v>
      </c>
      <c r="E28" s="1">
        <v>397.33333333333331</v>
      </c>
      <c r="F28" s="1">
        <v>395.11111111111109</v>
      </c>
      <c r="G28" s="1">
        <v>392.88888888888886</v>
      </c>
      <c r="H28" s="1">
        <v>390.66666666666663</v>
      </c>
      <c r="I28" s="1">
        <v>388.4444444444444</v>
      </c>
      <c r="J28" s="1">
        <v>386.22222222222217</v>
      </c>
      <c r="K28" s="1">
        <v>384</v>
      </c>
      <c r="L28" s="1">
        <v>381.7</v>
      </c>
      <c r="M28" s="1">
        <v>379.4</v>
      </c>
      <c r="N28" s="1">
        <v>377.09999999999997</v>
      </c>
      <c r="O28" s="1">
        <v>374.79999999999995</v>
      </c>
      <c r="P28" s="1">
        <v>372.49999999999994</v>
      </c>
      <c r="Q28" s="1">
        <v>370.19999999999993</v>
      </c>
      <c r="R28" s="1">
        <v>367.89999999999992</v>
      </c>
      <c r="S28" s="1">
        <v>365.59999999999991</v>
      </c>
      <c r="T28" s="1">
        <v>363.2999999999999</v>
      </c>
      <c r="U28" s="1">
        <v>361</v>
      </c>
      <c r="V28" s="1">
        <v>358</v>
      </c>
      <c r="W28" s="1">
        <v>355</v>
      </c>
      <c r="X28" s="1">
        <v>352</v>
      </c>
      <c r="Y28" s="1">
        <v>349</v>
      </c>
      <c r="Z28" s="1">
        <v>346</v>
      </c>
    </row>
    <row r="30" spans="1:26" x14ac:dyDescent="0.25">
      <c r="A30" s="1" t="s">
        <v>20</v>
      </c>
      <c r="B30" s="8">
        <v>2011</v>
      </c>
      <c r="C30" s="8">
        <v>2012</v>
      </c>
      <c r="D30" s="8">
        <v>2013</v>
      </c>
      <c r="E30" s="8">
        <v>2014</v>
      </c>
      <c r="F30" s="8">
        <v>2015</v>
      </c>
      <c r="G30" s="8">
        <v>2016</v>
      </c>
      <c r="H30" s="8">
        <v>2017</v>
      </c>
      <c r="I30" s="8">
        <v>2018</v>
      </c>
      <c r="J30" s="8">
        <v>2019</v>
      </c>
      <c r="K30" s="8">
        <v>2020</v>
      </c>
      <c r="L30" s="8">
        <v>2021</v>
      </c>
      <c r="M30" s="8">
        <v>2022</v>
      </c>
      <c r="N30" s="8">
        <v>2023</v>
      </c>
      <c r="O30" s="8">
        <v>2024</v>
      </c>
      <c r="P30" s="8">
        <v>2025</v>
      </c>
      <c r="Q30" s="8">
        <v>2026</v>
      </c>
      <c r="R30" s="8">
        <v>2027</v>
      </c>
      <c r="S30" s="8">
        <v>2028</v>
      </c>
      <c r="T30" s="8">
        <v>2029</v>
      </c>
      <c r="U30" s="8">
        <v>2030</v>
      </c>
      <c r="V30" s="8">
        <v>2031</v>
      </c>
      <c r="W30" s="8">
        <v>2032</v>
      </c>
      <c r="X30" s="8">
        <v>2033</v>
      </c>
      <c r="Y30" s="8">
        <v>2034</v>
      </c>
      <c r="Z30" s="8">
        <v>2035</v>
      </c>
    </row>
    <row r="31" spans="1:26" x14ac:dyDescent="0.25">
      <c r="A31" s="1" t="s">
        <v>17</v>
      </c>
      <c r="B31" s="1">
        <v>5168.3720000000003</v>
      </c>
      <c r="C31" s="1">
        <v>5172.6363333333338</v>
      </c>
      <c r="D31" s="1">
        <v>5176.9006666666664</v>
      </c>
      <c r="E31" s="1">
        <v>5181.165</v>
      </c>
      <c r="F31" s="1">
        <v>5185.4293333333326</v>
      </c>
      <c r="G31" s="1">
        <v>5189.6936666666661</v>
      </c>
      <c r="H31" s="1">
        <v>5193.9579999999987</v>
      </c>
      <c r="I31" s="1">
        <v>5198.2223333333322</v>
      </c>
      <c r="J31" s="1">
        <v>5202.4866666666649</v>
      </c>
      <c r="K31" s="1">
        <v>5206.7510000000002</v>
      </c>
      <c r="L31" s="1">
        <v>5265.5988000000007</v>
      </c>
      <c r="M31" s="1">
        <v>5324.4466000000011</v>
      </c>
      <c r="N31" s="1">
        <v>5383.2944000000016</v>
      </c>
      <c r="O31" s="1">
        <v>5442.142200000002</v>
      </c>
      <c r="P31" s="1">
        <v>5500.9900000000007</v>
      </c>
      <c r="Q31" s="1">
        <v>5531.6931999999997</v>
      </c>
      <c r="R31" s="1">
        <v>5562.3963999999996</v>
      </c>
      <c r="S31" s="1">
        <v>5593.0995999999996</v>
      </c>
      <c r="T31" s="1">
        <v>5623.8027999999995</v>
      </c>
      <c r="U31" s="1">
        <v>5654.5060000000003</v>
      </c>
      <c r="V31" s="1">
        <v>5687.7678000000005</v>
      </c>
      <c r="W31" s="1">
        <v>5721.0296000000008</v>
      </c>
      <c r="X31" s="1">
        <v>5754.291400000001</v>
      </c>
      <c r="Y31" s="1">
        <v>5787.5532000000012</v>
      </c>
      <c r="Z31" s="1">
        <v>5820.8150000000005</v>
      </c>
    </row>
    <row r="32" spans="1:26" x14ac:dyDescent="0.25">
      <c r="A32" s="1" t="s">
        <v>18</v>
      </c>
      <c r="B32" s="1">
        <v>5168.3720000000003</v>
      </c>
      <c r="C32" s="1">
        <v>5192.5365555555563</v>
      </c>
      <c r="D32" s="1">
        <v>5216.7011111111124</v>
      </c>
      <c r="E32" s="1">
        <v>5240.8656666666684</v>
      </c>
      <c r="F32" s="1">
        <v>5265.0302222222235</v>
      </c>
      <c r="G32" s="1">
        <v>5289.1947777777796</v>
      </c>
      <c r="H32" s="1">
        <v>5313.3593333333356</v>
      </c>
      <c r="I32" s="1">
        <v>5337.5238888888916</v>
      </c>
      <c r="J32" s="1">
        <v>5361.6884444444477</v>
      </c>
      <c r="K32" s="1">
        <v>5385.8530000000001</v>
      </c>
      <c r="L32" s="1">
        <v>5461.3316999999997</v>
      </c>
      <c r="M32" s="1">
        <v>5536.8104000000003</v>
      </c>
      <c r="N32" s="1">
        <v>5612.2891</v>
      </c>
      <c r="O32" s="1">
        <v>5687.7677999999996</v>
      </c>
      <c r="P32" s="1">
        <v>5763.2464999999993</v>
      </c>
      <c r="Q32" s="1">
        <v>5838.7251999999989</v>
      </c>
      <c r="R32" s="1">
        <v>5914.2038999999986</v>
      </c>
      <c r="S32" s="1">
        <v>5989.6825999999983</v>
      </c>
      <c r="T32" s="1">
        <v>6065.1612999999979</v>
      </c>
      <c r="U32" s="1">
        <v>6140.64</v>
      </c>
      <c r="V32" s="1">
        <v>6217.3980000000001</v>
      </c>
      <c r="W32" s="1">
        <v>6294.1560000000009</v>
      </c>
      <c r="X32" s="1">
        <v>6370.9140000000007</v>
      </c>
      <c r="Y32" s="1">
        <v>6447.6720000000005</v>
      </c>
      <c r="Z32" s="1">
        <v>6524.43</v>
      </c>
    </row>
    <row r="33" spans="1:26" x14ac:dyDescent="0.25">
      <c r="A33" s="1" t="s">
        <v>19</v>
      </c>
      <c r="B33" s="1">
        <v>5168.3720000000003</v>
      </c>
      <c r="C33" s="1">
        <v>5139.9431111111116</v>
      </c>
      <c r="D33" s="1">
        <v>5111.5142222222221</v>
      </c>
      <c r="E33" s="1">
        <v>5083.0853333333334</v>
      </c>
      <c r="F33" s="1">
        <v>5054.6564444444448</v>
      </c>
      <c r="G33" s="1">
        <v>5026.2275555555552</v>
      </c>
      <c r="H33" s="1">
        <v>4997.7986666666666</v>
      </c>
      <c r="I33" s="1">
        <v>4969.3697777777779</v>
      </c>
      <c r="J33" s="1">
        <v>4940.9408888888884</v>
      </c>
      <c r="K33" s="1">
        <v>4912.5120000000006</v>
      </c>
      <c r="L33" s="1">
        <v>4883.0880999999999</v>
      </c>
      <c r="M33" s="1">
        <v>4853.6642000000002</v>
      </c>
      <c r="N33" s="1">
        <v>4824.2403000000004</v>
      </c>
      <c r="O33" s="1">
        <v>4794.8163999999997</v>
      </c>
      <c r="P33" s="1">
        <v>4765.3924999999999</v>
      </c>
      <c r="Q33" s="1">
        <v>4735.9685999999992</v>
      </c>
      <c r="R33" s="1">
        <v>4706.5446999999995</v>
      </c>
      <c r="S33" s="1">
        <v>4677.1207999999988</v>
      </c>
      <c r="T33" s="1">
        <v>4647.696899999999</v>
      </c>
      <c r="U33" s="1">
        <v>4618.2730000000001</v>
      </c>
      <c r="V33" s="1">
        <v>4579.8940000000002</v>
      </c>
      <c r="W33" s="1">
        <v>4541.5150000000003</v>
      </c>
      <c r="X33" s="1">
        <v>4503.1360000000004</v>
      </c>
      <c r="Y33" s="1">
        <v>4464.7570000000005</v>
      </c>
      <c r="Z33" s="1">
        <v>4426.3780000000006</v>
      </c>
    </row>
    <row r="36" spans="1:26" x14ac:dyDescent="0.25">
      <c r="A36" s="1" t="s">
        <v>21</v>
      </c>
      <c r="B36" s="8">
        <v>2011</v>
      </c>
      <c r="C36" s="8">
        <v>2012</v>
      </c>
      <c r="D36" s="8">
        <v>2013</v>
      </c>
      <c r="E36" s="8">
        <v>2014</v>
      </c>
      <c r="F36" s="8">
        <v>2015</v>
      </c>
      <c r="G36" s="8">
        <v>2016</v>
      </c>
      <c r="H36" s="8">
        <v>2017</v>
      </c>
      <c r="I36" s="8">
        <v>2018</v>
      </c>
      <c r="J36" s="8">
        <v>2019</v>
      </c>
      <c r="K36" s="8">
        <v>2020</v>
      </c>
      <c r="L36" s="8">
        <v>2021</v>
      </c>
      <c r="M36" s="8">
        <v>2022</v>
      </c>
      <c r="N36" s="8">
        <v>2023</v>
      </c>
      <c r="O36" s="8">
        <v>2024</v>
      </c>
      <c r="P36" s="8">
        <v>2025</v>
      </c>
      <c r="Q36" s="8">
        <v>2026</v>
      </c>
      <c r="R36" s="8">
        <v>2027</v>
      </c>
      <c r="S36" s="8">
        <v>2028</v>
      </c>
      <c r="T36" s="8">
        <v>2029</v>
      </c>
      <c r="U36" s="8">
        <v>2030</v>
      </c>
      <c r="V36" s="8">
        <v>2031</v>
      </c>
      <c r="W36" s="8">
        <v>2032</v>
      </c>
      <c r="X36" s="8">
        <v>2033</v>
      </c>
      <c r="Y36" s="8">
        <v>2034</v>
      </c>
      <c r="Z36" s="8">
        <v>2035</v>
      </c>
    </row>
    <row r="37" spans="1:26" x14ac:dyDescent="0.25">
      <c r="A37" s="1" t="s">
        <v>22</v>
      </c>
      <c r="B37" s="1">
        <v>5136.9832381792312</v>
      </c>
      <c r="C37" s="1">
        <v>5141.2216731942308</v>
      </c>
      <c r="D37" s="1">
        <v>5145.4601082092295</v>
      </c>
      <c r="E37" s="1">
        <v>5149.6985432242291</v>
      </c>
      <c r="F37" s="1">
        <v>5153.9369782392278</v>
      </c>
      <c r="G37" s="1">
        <v>5158.1754132542274</v>
      </c>
      <c r="H37" s="1">
        <v>5162.413848269226</v>
      </c>
      <c r="I37" s="1">
        <v>5166.6522832842256</v>
      </c>
      <c r="J37" s="1">
        <v>5170.8907182992234</v>
      </c>
      <c r="K37" s="1">
        <v>5175.1291533142248</v>
      </c>
      <c r="L37" s="1">
        <v>5233.6195565212165</v>
      </c>
      <c r="M37" s="1">
        <v>5292.1099597282082</v>
      </c>
      <c r="N37" s="1">
        <v>5350.6003629351999</v>
      </c>
      <c r="O37" s="1">
        <v>5409.0907661421916</v>
      </c>
      <c r="P37" s="1">
        <v>5467.5811693491823</v>
      </c>
      <c r="Q37" s="1">
        <v>5498.0979014571767</v>
      </c>
      <c r="R37" s="1">
        <v>5528.614633565172</v>
      </c>
      <c r="S37" s="1">
        <v>5559.1313656731672</v>
      </c>
      <c r="T37" s="1">
        <v>5589.6480977811625</v>
      </c>
      <c r="U37" s="1">
        <v>5620.1648298891587</v>
      </c>
      <c r="V37" s="1">
        <v>5653.2246230061537</v>
      </c>
      <c r="W37" s="1">
        <v>5686.2844161231496</v>
      </c>
      <c r="X37" s="1">
        <v>5719.3442092401447</v>
      </c>
      <c r="Y37" s="1">
        <v>5752.4040023571397</v>
      </c>
      <c r="Z37" s="1">
        <v>5785.4637954741338</v>
      </c>
    </row>
    <row r="38" spans="1:26" x14ac:dyDescent="0.25">
      <c r="A38" s="1" t="s">
        <v>23</v>
      </c>
      <c r="B38" s="1">
        <v>5136.9832381792312</v>
      </c>
      <c r="C38" s="1">
        <v>5161.0010365975613</v>
      </c>
      <c r="D38" s="1">
        <v>5185.0188350158915</v>
      </c>
      <c r="E38" s="1">
        <v>5209.0366334342216</v>
      </c>
      <c r="F38" s="1">
        <v>5233.0544318525508</v>
      </c>
      <c r="G38" s="1">
        <v>5257.0722302708809</v>
      </c>
      <c r="H38" s="1">
        <v>5281.0900286892111</v>
      </c>
      <c r="I38" s="1">
        <v>5305.1078271075412</v>
      </c>
      <c r="J38" s="1">
        <v>5329.1256255258722</v>
      </c>
      <c r="K38" s="1">
        <v>5353.1434239441987</v>
      </c>
      <c r="L38" s="1">
        <v>5428.1637237096866</v>
      </c>
      <c r="M38" s="1">
        <v>5503.1840234751762</v>
      </c>
      <c r="N38" s="1">
        <v>5578.204323240665</v>
      </c>
      <c r="O38" s="1">
        <v>5653.2246230061528</v>
      </c>
      <c r="P38" s="1">
        <v>5728.2449227716415</v>
      </c>
      <c r="Q38" s="1">
        <v>5803.2652225371303</v>
      </c>
      <c r="R38" s="1">
        <v>5878.2855223026181</v>
      </c>
      <c r="S38" s="1">
        <v>5953.3058220681069</v>
      </c>
      <c r="T38" s="1">
        <v>6028.3261218335956</v>
      </c>
      <c r="U38" s="1">
        <v>6103.3464215990862</v>
      </c>
      <c r="V38" s="1">
        <v>6179.6382518690743</v>
      </c>
      <c r="W38" s="1">
        <v>6255.9300821390643</v>
      </c>
      <c r="X38" s="1">
        <v>6332.2219124090525</v>
      </c>
      <c r="Y38" s="1">
        <v>6408.5137426790407</v>
      </c>
      <c r="Z38" s="1">
        <v>6484.8055729490288</v>
      </c>
    </row>
    <row r="39" spans="1:26" x14ac:dyDescent="0.25">
      <c r="A39" s="1" t="s">
        <v>24</v>
      </c>
      <c r="B39" s="1">
        <v>5136.9832381792312</v>
      </c>
      <c r="C39" s="1">
        <v>5108.7270047459024</v>
      </c>
      <c r="D39" s="1">
        <v>5080.4707713125727</v>
      </c>
      <c r="E39" s="1">
        <v>5052.2145378792438</v>
      </c>
      <c r="F39" s="1">
        <v>5023.958304445915</v>
      </c>
      <c r="G39" s="1">
        <v>4995.7020710125853</v>
      </c>
      <c r="H39" s="1">
        <v>4967.4458375792565</v>
      </c>
      <c r="I39" s="1">
        <v>4939.1896041459268</v>
      </c>
      <c r="J39" s="1">
        <v>4910.933370712597</v>
      </c>
      <c r="K39" s="1">
        <v>4882.6771372792691</v>
      </c>
      <c r="L39" s="1">
        <v>4853.4319356757733</v>
      </c>
      <c r="M39" s="1">
        <v>4824.1867340722774</v>
      </c>
      <c r="N39" s="1">
        <v>4794.9415324687825</v>
      </c>
      <c r="O39" s="1">
        <v>4765.6963308652857</v>
      </c>
      <c r="P39" s="1">
        <v>4736.4511292617908</v>
      </c>
      <c r="Q39" s="1">
        <v>4707.2059276582941</v>
      </c>
      <c r="R39" s="1">
        <v>4677.9607260547991</v>
      </c>
      <c r="S39" s="1">
        <v>4648.7155244513024</v>
      </c>
      <c r="T39" s="1">
        <v>4619.4703228478074</v>
      </c>
      <c r="U39" s="1">
        <v>4590.2251212443125</v>
      </c>
      <c r="V39" s="1">
        <v>4552.0792061093189</v>
      </c>
      <c r="W39" s="1">
        <v>4513.9332909743243</v>
      </c>
      <c r="X39" s="1">
        <v>4475.7873758393298</v>
      </c>
      <c r="Y39" s="1">
        <v>4437.6414607043362</v>
      </c>
      <c r="Z39" s="1">
        <v>4399.4955455693416</v>
      </c>
    </row>
    <row r="42" spans="1:26" s="6" customFormat="1" x14ac:dyDescent="0.25">
      <c r="A42" s="6" t="s">
        <v>35</v>
      </c>
    </row>
    <row r="43" spans="1:26" x14ac:dyDescent="0.25">
      <c r="B43" s="1" t="s">
        <v>16</v>
      </c>
    </row>
    <row r="44" spans="1:26" x14ac:dyDescent="0.25">
      <c r="F44" s="8">
        <v>2015</v>
      </c>
      <c r="G44" s="8">
        <v>2016</v>
      </c>
      <c r="H44" s="8">
        <v>2017</v>
      </c>
      <c r="I44" s="8">
        <v>2018</v>
      </c>
      <c r="J44" s="8">
        <v>2019</v>
      </c>
      <c r="K44" s="8">
        <v>2020</v>
      </c>
      <c r="L44" s="8">
        <v>2021</v>
      </c>
      <c r="M44" s="8">
        <v>2022</v>
      </c>
      <c r="N44" s="8">
        <v>2023</v>
      </c>
      <c r="O44" s="8">
        <v>2024</v>
      </c>
      <c r="P44" s="8">
        <v>2025</v>
      </c>
      <c r="Q44" s="8">
        <v>2026</v>
      </c>
      <c r="R44" s="8">
        <v>2027</v>
      </c>
      <c r="S44" s="8">
        <v>2028</v>
      </c>
      <c r="T44" s="8">
        <v>2029</v>
      </c>
      <c r="U44" s="8">
        <v>2030</v>
      </c>
      <c r="V44" s="8">
        <v>2031</v>
      </c>
      <c r="W44" s="8">
        <v>2032</v>
      </c>
      <c r="X44" s="8">
        <v>2033</v>
      </c>
      <c r="Y44" s="8">
        <v>2034</v>
      </c>
      <c r="Z44" s="8">
        <v>2035</v>
      </c>
    </row>
    <row r="45" spans="1:26" x14ac:dyDescent="0.25">
      <c r="A45" s="1" t="s">
        <v>36</v>
      </c>
      <c r="F45" s="1">
        <v>271.57900000000001</v>
      </c>
      <c r="G45" s="1">
        <v>267.60700000000003</v>
      </c>
      <c r="H45" s="1">
        <v>263.63500000000005</v>
      </c>
      <c r="I45" s="1">
        <v>259.66300000000007</v>
      </c>
      <c r="J45" s="1">
        <v>255.69100000000006</v>
      </c>
      <c r="K45" s="1">
        <v>251.71899999999999</v>
      </c>
      <c r="L45" s="1">
        <v>251.3142</v>
      </c>
      <c r="M45" s="1">
        <v>250.90940000000001</v>
      </c>
      <c r="N45" s="1">
        <v>250.50460000000001</v>
      </c>
      <c r="O45" s="1">
        <v>250.09980000000002</v>
      </c>
      <c r="P45" s="1">
        <v>249.69499999999999</v>
      </c>
      <c r="Q45" s="1">
        <v>248.14959999999999</v>
      </c>
      <c r="R45" s="1">
        <v>246.60419999999999</v>
      </c>
      <c r="S45" s="1">
        <v>245.05879999999999</v>
      </c>
      <c r="T45" s="1">
        <v>243.51339999999999</v>
      </c>
      <c r="U45" s="1">
        <v>241.96799999999999</v>
      </c>
      <c r="V45" s="1">
        <v>241.2834</v>
      </c>
      <c r="W45" s="1">
        <v>240.59880000000001</v>
      </c>
      <c r="X45" s="1">
        <v>239.91420000000002</v>
      </c>
      <c r="Y45" s="1">
        <v>239.22960000000003</v>
      </c>
      <c r="Z45" s="1">
        <v>238.54499999999999</v>
      </c>
    </row>
    <row r="46" spans="1:26" x14ac:dyDescent="0.25">
      <c r="A46" s="1" t="s">
        <v>25</v>
      </c>
      <c r="F46" s="1">
        <v>131.94900000000001</v>
      </c>
      <c r="G46" s="1">
        <v>130.52120000000002</v>
      </c>
      <c r="H46" s="1">
        <v>129.09340000000003</v>
      </c>
      <c r="I46" s="1">
        <v>127.66560000000003</v>
      </c>
      <c r="J46" s="1">
        <v>126.23780000000002</v>
      </c>
      <c r="K46" s="1">
        <v>124.81</v>
      </c>
      <c r="L46" s="1">
        <v>125.10300000000001</v>
      </c>
      <c r="M46" s="1">
        <v>125.39600000000002</v>
      </c>
      <c r="N46" s="1">
        <v>125.68900000000002</v>
      </c>
      <c r="O46" s="1">
        <v>125.98200000000003</v>
      </c>
      <c r="P46" s="1">
        <v>126.27500000000001</v>
      </c>
      <c r="Q46" s="1">
        <v>125.9812</v>
      </c>
      <c r="R46" s="1">
        <v>125.6874</v>
      </c>
      <c r="S46" s="1">
        <v>125.39359999999999</v>
      </c>
      <c r="T46" s="1">
        <v>125.09979999999999</v>
      </c>
      <c r="U46" s="1">
        <v>124.806</v>
      </c>
      <c r="V46" s="1">
        <v>125.2582</v>
      </c>
      <c r="W46" s="1">
        <v>125.71040000000001</v>
      </c>
      <c r="X46" s="1">
        <v>126.16260000000001</v>
      </c>
      <c r="Y46" s="1">
        <v>126.61480000000002</v>
      </c>
      <c r="Z46" s="1">
        <v>127.06699999999999</v>
      </c>
    </row>
    <row r="47" spans="1:26" x14ac:dyDescent="0.25">
      <c r="E47" s="7" t="s">
        <v>26</v>
      </c>
      <c r="F47" s="7">
        <v>403.52800000000002</v>
      </c>
      <c r="G47" s="7">
        <v>398.12820000000005</v>
      </c>
      <c r="H47" s="7">
        <v>392.72840000000008</v>
      </c>
      <c r="I47" s="7">
        <v>387.32860000000011</v>
      </c>
      <c r="J47" s="7">
        <v>381.92880000000008</v>
      </c>
      <c r="K47" s="7">
        <v>376.529</v>
      </c>
      <c r="L47" s="7">
        <v>376.41719999999998</v>
      </c>
      <c r="M47" s="7">
        <v>376.30540000000002</v>
      </c>
      <c r="N47" s="7">
        <v>376.19360000000006</v>
      </c>
      <c r="O47" s="7">
        <v>376.08180000000004</v>
      </c>
      <c r="P47" s="7">
        <v>375.97</v>
      </c>
      <c r="Q47" s="7">
        <v>374.13080000000002</v>
      </c>
      <c r="R47" s="7">
        <v>372.29160000000002</v>
      </c>
      <c r="S47" s="7">
        <v>370.45240000000001</v>
      </c>
      <c r="T47" s="7">
        <v>368.61320000000001</v>
      </c>
      <c r="U47" s="7">
        <v>366.774</v>
      </c>
      <c r="V47" s="7">
        <v>366.54160000000002</v>
      </c>
      <c r="W47" s="7">
        <v>366.30920000000003</v>
      </c>
      <c r="X47" s="7">
        <v>366.07680000000005</v>
      </c>
      <c r="Y47" s="7">
        <v>365.84440000000006</v>
      </c>
      <c r="Z47" s="7">
        <v>365.61199999999997</v>
      </c>
    </row>
    <row r="50" spans="1:28" x14ac:dyDescent="0.25">
      <c r="B50" s="1" t="s">
        <v>20</v>
      </c>
      <c r="F50" s="8">
        <v>2015</v>
      </c>
      <c r="G50" s="8">
        <v>2016</v>
      </c>
      <c r="H50" s="8">
        <v>2017</v>
      </c>
      <c r="I50" s="8">
        <v>2018</v>
      </c>
      <c r="J50" s="8">
        <v>2019</v>
      </c>
      <c r="K50" s="8">
        <v>2020</v>
      </c>
      <c r="L50" s="8">
        <v>2021</v>
      </c>
      <c r="M50" s="8">
        <v>2022</v>
      </c>
      <c r="N50" s="8">
        <v>2023</v>
      </c>
      <c r="O50" s="8">
        <v>2024</v>
      </c>
      <c r="P50" s="8">
        <v>2025</v>
      </c>
      <c r="Q50" s="8">
        <v>2026</v>
      </c>
      <c r="R50" s="8">
        <v>2027</v>
      </c>
      <c r="S50" s="8">
        <v>2028</v>
      </c>
      <c r="T50" s="8">
        <v>2029</v>
      </c>
      <c r="U50" s="8">
        <v>2030</v>
      </c>
      <c r="V50" s="8">
        <v>2031</v>
      </c>
      <c r="W50" s="8">
        <v>2032</v>
      </c>
      <c r="X50" s="8">
        <v>2033</v>
      </c>
      <c r="Y50" s="8">
        <v>2034</v>
      </c>
      <c r="Z50" s="8">
        <v>2035</v>
      </c>
    </row>
    <row r="51" spans="1:28" x14ac:dyDescent="0.25">
      <c r="A51" s="1" t="s">
        <v>27</v>
      </c>
      <c r="F51" s="1">
        <v>5162.3337040000006</v>
      </c>
      <c r="G51" s="1">
        <v>5093.2540626000009</v>
      </c>
      <c r="H51" s="1">
        <v>5024.1744212000012</v>
      </c>
      <c r="I51" s="1">
        <v>4955.0947798000016</v>
      </c>
      <c r="J51" s="1">
        <v>4886.015138400001</v>
      </c>
      <c r="K51" s="1">
        <v>4816.9354970000004</v>
      </c>
      <c r="L51" s="1">
        <v>4815.5052396000001</v>
      </c>
      <c r="M51" s="1">
        <v>4814.0749822000007</v>
      </c>
      <c r="N51" s="1">
        <v>4812.6447248000013</v>
      </c>
      <c r="O51" s="1">
        <v>4811.214467400001</v>
      </c>
      <c r="P51" s="1">
        <v>4809.7842100000007</v>
      </c>
      <c r="Q51" s="1">
        <v>4786.255324400001</v>
      </c>
      <c r="R51" s="1">
        <v>4762.7264388000003</v>
      </c>
      <c r="S51" s="1">
        <v>4739.1975532000006</v>
      </c>
      <c r="T51" s="1">
        <v>4715.6686676000008</v>
      </c>
      <c r="U51" s="1">
        <v>4692.1397820000002</v>
      </c>
      <c r="V51" s="1">
        <v>4689.1666888000009</v>
      </c>
      <c r="W51" s="1">
        <v>4686.1935956000007</v>
      </c>
      <c r="X51" s="1">
        <v>4683.2205024000014</v>
      </c>
      <c r="Y51" s="1">
        <v>4680.2474092000011</v>
      </c>
      <c r="Z51" s="1">
        <v>4677.274316</v>
      </c>
    </row>
    <row r="54" spans="1:28" x14ac:dyDescent="0.25">
      <c r="A54" s="1" t="s">
        <v>28</v>
      </c>
      <c r="D54" s="8">
        <v>2013</v>
      </c>
      <c r="E54" s="8">
        <v>2014</v>
      </c>
      <c r="F54" s="8">
        <v>2015</v>
      </c>
      <c r="G54" s="8">
        <v>2016</v>
      </c>
      <c r="H54" s="8">
        <v>2017</v>
      </c>
      <c r="I54" s="8">
        <v>2018</v>
      </c>
      <c r="J54" s="8">
        <v>2019</v>
      </c>
      <c r="K54" s="8">
        <v>2020</v>
      </c>
      <c r="L54" s="8">
        <v>2021</v>
      </c>
      <c r="M54" s="8">
        <v>2022</v>
      </c>
      <c r="N54" s="8">
        <v>2023</v>
      </c>
      <c r="O54" s="8">
        <v>2024</v>
      </c>
      <c r="P54" s="8">
        <v>2025</v>
      </c>
      <c r="Q54" s="8">
        <v>2026</v>
      </c>
      <c r="R54" s="8">
        <v>2027</v>
      </c>
      <c r="S54" s="8">
        <v>2028</v>
      </c>
      <c r="T54" s="8">
        <v>2029</v>
      </c>
      <c r="U54" s="8">
        <v>2030</v>
      </c>
      <c r="V54" s="8">
        <v>2031</v>
      </c>
      <c r="W54" s="8">
        <v>2032</v>
      </c>
      <c r="X54" s="8">
        <v>2033</v>
      </c>
      <c r="Y54" s="8">
        <v>2034</v>
      </c>
      <c r="Z54" s="8">
        <v>2035</v>
      </c>
      <c r="AA54" s="2"/>
    </row>
    <row r="55" spans="1:28" x14ac:dyDescent="0.25">
      <c r="A55" s="1" t="s">
        <v>29</v>
      </c>
      <c r="E55" s="1">
        <v>5497720.4016541597</v>
      </c>
      <c r="F55" s="1">
        <v>5563857.0327899046</v>
      </c>
      <c r="G55" s="1">
        <v>5592058.0862505063</v>
      </c>
      <c r="H55" s="1">
        <v>5630070.9549527271</v>
      </c>
      <c r="I55" s="1">
        <v>5654347.739687359</v>
      </c>
      <c r="J55" s="1">
        <v>5675553.853369398</v>
      </c>
      <c r="K55" s="1">
        <v>5697735.7195578255</v>
      </c>
      <c r="L55" s="1">
        <v>5752952.6128081996</v>
      </c>
      <c r="M55" s="1">
        <v>5790676.3422989957</v>
      </c>
      <c r="N55" s="1">
        <v>5824265.810078158</v>
      </c>
      <c r="O55" s="1">
        <v>5858525.7185105216</v>
      </c>
      <c r="P55" s="1">
        <v>5891949.4052209891</v>
      </c>
      <c r="Q55" s="1">
        <v>5903666.3708638661</v>
      </c>
      <c r="R55" s="1">
        <v>5933716.4359718375</v>
      </c>
      <c r="S55" s="1">
        <v>5962962.210919315</v>
      </c>
      <c r="T55" s="1">
        <v>5992980.7375626732</v>
      </c>
      <c r="U55" s="1">
        <v>6021014.9948375039</v>
      </c>
      <c r="V55" s="1">
        <v>6006498.0658817869</v>
      </c>
      <c r="W55" s="1">
        <v>5992661.6735737026</v>
      </c>
      <c r="X55" s="1">
        <v>5975019.4086615248</v>
      </c>
      <c r="Y55" s="1">
        <v>5960500.196409462</v>
      </c>
      <c r="Z55" s="1">
        <v>5944064.2827350665</v>
      </c>
    </row>
    <row r="56" spans="1:28" x14ac:dyDescent="0.25">
      <c r="A56" s="1" t="s">
        <v>30</v>
      </c>
      <c r="E56" s="1">
        <v>4569444.9812781848</v>
      </c>
      <c r="F56" s="1">
        <v>4600034.3768877275</v>
      </c>
      <c r="G56" s="1">
        <v>4682814.6648611696</v>
      </c>
      <c r="H56" s="1">
        <v>4694743.6626514206</v>
      </c>
      <c r="I56" s="1">
        <v>4695231.4916019356</v>
      </c>
      <c r="J56" s="1">
        <v>4697930.531762219</v>
      </c>
      <c r="K56" s="1">
        <v>4698287.4817831852</v>
      </c>
      <c r="L56" s="1">
        <v>4745002.3215675186</v>
      </c>
      <c r="M56" s="1">
        <v>4783008.9606702477</v>
      </c>
      <c r="N56" s="1">
        <v>4830768.8072176026</v>
      </c>
      <c r="O56" s="1">
        <v>4870539.2681574859</v>
      </c>
      <c r="P56" s="1">
        <v>4911336.4058306683</v>
      </c>
      <c r="Q56" s="1">
        <v>4922494.3694423325</v>
      </c>
      <c r="R56" s="1">
        <v>4957258.189420769</v>
      </c>
      <c r="S56" s="1">
        <v>4989970.6380836582</v>
      </c>
      <c r="T56" s="1">
        <v>5025901.9178602835</v>
      </c>
      <c r="U56" s="1">
        <v>5053309.0894695325</v>
      </c>
      <c r="V56" s="1">
        <v>5051708.7398343682</v>
      </c>
      <c r="W56" s="1">
        <v>5052173.5614041872</v>
      </c>
      <c r="X56" s="1">
        <v>5049780.1130266264</v>
      </c>
      <c r="Y56" s="1">
        <v>5050669.6773530096</v>
      </c>
      <c r="Z56" s="1">
        <v>5053064.189680716</v>
      </c>
    </row>
    <row r="58" spans="1:28" x14ac:dyDescent="0.25">
      <c r="A58" s="1" t="s">
        <v>1</v>
      </c>
      <c r="D58" s="8">
        <v>2013</v>
      </c>
      <c r="E58" s="8">
        <v>2014</v>
      </c>
      <c r="F58" s="8">
        <v>2015</v>
      </c>
      <c r="G58" s="8">
        <v>2016</v>
      </c>
      <c r="H58" s="8">
        <v>2017</v>
      </c>
      <c r="I58" s="8">
        <v>2018</v>
      </c>
      <c r="J58" s="8">
        <v>2019</v>
      </c>
      <c r="K58" s="8">
        <v>2020</v>
      </c>
      <c r="L58" s="8">
        <v>2021</v>
      </c>
      <c r="M58" s="8">
        <v>2022</v>
      </c>
      <c r="N58" s="8">
        <v>2023</v>
      </c>
      <c r="O58" s="8">
        <v>2024</v>
      </c>
      <c r="P58" s="8">
        <v>2025</v>
      </c>
      <c r="Q58" s="8">
        <v>2026</v>
      </c>
      <c r="R58" s="8">
        <v>2027</v>
      </c>
      <c r="S58" s="8">
        <v>2028</v>
      </c>
      <c r="T58" s="8">
        <v>2029</v>
      </c>
      <c r="U58" s="8">
        <v>2030</v>
      </c>
      <c r="V58" s="8">
        <v>2031</v>
      </c>
      <c r="W58" s="8">
        <v>2032</v>
      </c>
      <c r="X58" s="8">
        <v>2033</v>
      </c>
      <c r="Y58" s="8">
        <v>2034</v>
      </c>
      <c r="Z58" s="8">
        <v>2035</v>
      </c>
      <c r="AA58" s="2"/>
    </row>
    <row r="59" spans="1:28" x14ac:dyDescent="0.25">
      <c r="A59" s="1" t="s">
        <v>29</v>
      </c>
      <c r="E59" s="1">
        <v>5497.72040165416</v>
      </c>
      <c r="F59" s="1">
        <v>5563.8570327899042</v>
      </c>
      <c r="G59" s="1">
        <v>5592.0580862505067</v>
      </c>
      <c r="H59" s="1">
        <v>5630.0709549527273</v>
      </c>
      <c r="I59" s="1">
        <v>5654.3477396873586</v>
      </c>
      <c r="J59" s="1">
        <v>5675.553853369398</v>
      </c>
      <c r="K59" s="1">
        <v>5697.7357195578252</v>
      </c>
      <c r="L59" s="1">
        <v>5752.9526128081998</v>
      </c>
      <c r="M59" s="1">
        <v>5790.6763422989961</v>
      </c>
      <c r="N59" s="1">
        <v>5824.2658100781582</v>
      </c>
      <c r="O59" s="1">
        <v>5858.525718510522</v>
      </c>
      <c r="P59" s="1">
        <v>5891.9494052209893</v>
      </c>
      <c r="Q59" s="1">
        <v>5903.6663708638662</v>
      </c>
      <c r="R59" s="1">
        <v>5933.7164359718372</v>
      </c>
      <c r="S59" s="1">
        <v>5962.9622109193151</v>
      </c>
      <c r="T59" s="1">
        <v>5992.9807375626733</v>
      </c>
      <c r="U59" s="1">
        <v>6021.0149948375038</v>
      </c>
      <c r="V59" s="1">
        <v>6006.4980658817867</v>
      </c>
      <c r="W59" s="1">
        <v>5992.6616735737025</v>
      </c>
      <c r="X59" s="1">
        <v>5975.0194086615247</v>
      </c>
      <c r="Y59" s="1">
        <v>5960.5001964094618</v>
      </c>
      <c r="Z59" s="1">
        <v>5944.0642827350666</v>
      </c>
    </row>
    <row r="60" spans="1:28" x14ac:dyDescent="0.25">
      <c r="A60" s="1" t="s">
        <v>30</v>
      </c>
      <c r="E60" s="1">
        <v>4569.444981278185</v>
      </c>
      <c r="F60" s="1">
        <v>4600.0343768877274</v>
      </c>
      <c r="G60" s="1">
        <v>4682.8146648611701</v>
      </c>
      <c r="H60" s="1">
        <v>4694.7436626514209</v>
      </c>
      <c r="I60" s="1">
        <v>4695.2314916019359</v>
      </c>
      <c r="J60" s="1">
        <v>4697.9305317622193</v>
      </c>
      <c r="K60" s="1">
        <v>4698.2874817831853</v>
      </c>
      <c r="L60" s="1">
        <v>4745.0023215675183</v>
      </c>
      <c r="M60" s="1">
        <v>4783.0089606702477</v>
      </c>
      <c r="N60" s="1">
        <v>4830.7688072176024</v>
      </c>
      <c r="O60" s="1">
        <v>4870.5392681574858</v>
      </c>
      <c r="P60" s="1">
        <v>4911.3364058306679</v>
      </c>
      <c r="Q60" s="1">
        <v>4922.4943694423328</v>
      </c>
      <c r="R60" s="1">
        <v>4957.2581894207688</v>
      </c>
      <c r="S60" s="1">
        <v>4989.9706380836578</v>
      </c>
      <c r="T60" s="1">
        <v>5025.9019178602839</v>
      </c>
      <c r="U60" s="1">
        <v>5053.3090894695324</v>
      </c>
      <c r="V60" s="1">
        <v>5051.7087398343683</v>
      </c>
      <c r="W60" s="1">
        <v>5052.1735614041872</v>
      </c>
      <c r="X60" s="1">
        <v>5049.7801130266262</v>
      </c>
      <c r="Y60" s="1">
        <v>5050.6696773530093</v>
      </c>
      <c r="Z60" s="1">
        <v>5053.0641896807156</v>
      </c>
    </row>
    <row r="62" spans="1:28" x14ac:dyDescent="0.25">
      <c r="A62" s="1" t="s">
        <v>1</v>
      </c>
      <c r="E62" s="8">
        <v>2014</v>
      </c>
      <c r="F62" s="8">
        <v>2015</v>
      </c>
      <c r="G62" s="8">
        <v>2016</v>
      </c>
      <c r="H62" s="8">
        <v>2017</v>
      </c>
      <c r="I62" s="8">
        <v>2018</v>
      </c>
      <c r="J62" s="8">
        <v>2019</v>
      </c>
      <c r="K62" s="8">
        <v>2020</v>
      </c>
      <c r="L62" s="8">
        <v>2021</v>
      </c>
      <c r="M62" s="8">
        <v>2022</v>
      </c>
      <c r="N62" s="8">
        <v>2023</v>
      </c>
      <c r="O62" s="8">
        <v>2024</v>
      </c>
      <c r="P62" s="8">
        <v>2025</v>
      </c>
      <c r="Q62" s="8">
        <v>2026</v>
      </c>
      <c r="R62" s="8">
        <v>2027</v>
      </c>
      <c r="S62" s="8">
        <v>2028</v>
      </c>
      <c r="T62" s="8">
        <v>2029</v>
      </c>
      <c r="U62" s="8">
        <v>2030</v>
      </c>
      <c r="V62" s="8">
        <v>2031</v>
      </c>
      <c r="W62" s="8">
        <v>2032</v>
      </c>
      <c r="X62" s="8">
        <v>2033</v>
      </c>
      <c r="Y62" s="8">
        <v>2034</v>
      </c>
      <c r="Z62" s="8">
        <v>2035</v>
      </c>
      <c r="AA62" s="2"/>
      <c r="AB62" s="2"/>
    </row>
    <row r="63" spans="1:28" x14ac:dyDescent="0.25">
      <c r="A63" s="1" t="s">
        <v>31</v>
      </c>
      <c r="E63" s="1">
        <v>5031.455810773622</v>
      </c>
      <c r="F63" s="1">
        <v>5099.2252282251884</v>
      </c>
      <c r="G63" s="1">
        <v>5132.2777425942331</v>
      </c>
      <c r="H63" s="1">
        <v>5177.5086013097198</v>
      </c>
      <c r="I63" s="1">
        <v>5209.0034834029266</v>
      </c>
      <c r="J63" s="1">
        <v>5237.4278563003418</v>
      </c>
      <c r="K63" s="1">
        <v>5266.841553723063</v>
      </c>
      <c r="L63" s="1">
        <v>5332.4472959281156</v>
      </c>
      <c r="M63" s="1">
        <v>5380.6544823735912</v>
      </c>
      <c r="N63" s="1">
        <v>5424.822015107432</v>
      </c>
      <c r="O63" s="1">
        <v>5470.6875617631786</v>
      </c>
      <c r="P63" s="1">
        <v>5513.9455641596214</v>
      </c>
      <c r="Q63" s="1">
        <v>5537.247427887467</v>
      </c>
      <c r="R63" s="1">
        <v>5579.6673521966895</v>
      </c>
      <c r="S63" s="1">
        <v>5621.0970522468861</v>
      </c>
      <c r="T63" s="1">
        <v>5663.1135698944327</v>
      </c>
      <c r="U63" s="1">
        <v>5702.9598840749186</v>
      </c>
      <c r="V63" s="1">
        <v>5683.7497495938114</v>
      </c>
      <c r="W63" s="1">
        <v>5669.9133572857272</v>
      </c>
      <c r="X63" s="1">
        <v>5652.2710923735494</v>
      </c>
      <c r="Y63" s="1">
        <v>5637.7518801214865</v>
      </c>
      <c r="Z63" s="1">
        <v>5621.3159664470904</v>
      </c>
    </row>
    <row r="64" spans="1:28" x14ac:dyDescent="0.25">
      <c r="A64" s="1" t="s">
        <v>32</v>
      </c>
      <c r="E64" s="1">
        <v>5002.9682585561559</v>
      </c>
      <c r="F64" s="1">
        <v>5065.2418448846147</v>
      </c>
      <c r="G64" s="1">
        <v>5118.4762687674129</v>
      </c>
      <c r="H64" s="1">
        <v>5131.6006841092367</v>
      </c>
      <c r="I64" s="1">
        <v>5133.1380710601525</v>
      </c>
      <c r="J64" s="1">
        <v>5134.9864102270285</v>
      </c>
      <c r="K64" s="1">
        <v>5135.2556061362347</v>
      </c>
      <c r="L64" s="1">
        <v>5161.3380371989279</v>
      </c>
      <c r="M64" s="1">
        <v>5178.5349651800188</v>
      </c>
      <c r="N64" s="1">
        <v>5201.5078503657342</v>
      </c>
      <c r="O64" s="1">
        <v>5220.2072017839791</v>
      </c>
      <c r="P64" s="1">
        <v>5239.7736577755213</v>
      </c>
      <c r="Q64" s="1">
        <v>5229.5413675455466</v>
      </c>
      <c r="R64" s="1">
        <v>5242.7553615223433</v>
      </c>
      <c r="S64" s="1">
        <v>5253.7584120235933</v>
      </c>
      <c r="T64" s="1">
        <v>5267.8207214785798</v>
      </c>
      <c r="U64" s="1">
        <v>5275.1335586061905</v>
      </c>
      <c r="V64" s="1">
        <v>5273.5332089710264</v>
      </c>
      <c r="W64" s="1">
        <v>5273.9980305408444</v>
      </c>
      <c r="X64" s="1">
        <v>5271.6045821632833</v>
      </c>
      <c r="Y64" s="1">
        <v>5272.4941464896665</v>
      </c>
      <c r="Z64" s="1">
        <v>5274.8886588173737</v>
      </c>
    </row>
    <row r="65" spans="1:28" x14ac:dyDescent="0.25">
      <c r="E65" s="9"/>
      <c r="F65" s="9"/>
      <c r="G65" s="9"/>
      <c r="H65" s="9"/>
      <c r="I65" s="9"/>
      <c r="J65" s="9"/>
      <c r="K65" s="9"/>
      <c r="L65" s="9"/>
      <c r="M65" s="9"/>
      <c r="N65" s="9"/>
      <c r="O65" s="9"/>
      <c r="P65" s="9"/>
      <c r="Q65" s="9"/>
      <c r="R65" s="9"/>
      <c r="S65" s="9"/>
      <c r="T65" s="9"/>
      <c r="U65" s="9"/>
      <c r="V65" s="9"/>
      <c r="W65" s="9"/>
      <c r="X65" s="9"/>
      <c r="Y65" s="9"/>
      <c r="Z65" s="9"/>
    </row>
    <row r="66" spans="1:28" x14ac:dyDescent="0.25">
      <c r="A66" s="1" t="s">
        <v>1</v>
      </c>
      <c r="E66" s="8">
        <v>2014</v>
      </c>
      <c r="F66" s="8">
        <v>2015</v>
      </c>
      <c r="G66" s="8">
        <v>2016</v>
      </c>
      <c r="H66" s="8">
        <v>2017</v>
      </c>
      <c r="I66" s="8">
        <v>2018</v>
      </c>
      <c r="J66" s="8">
        <v>2019</v>
      </c>
      <c r="K66" s="8">
        <v>2020</v>
      </c>
      <c r="L66" s="8">
        <v>2021</v>
      </c>
      <c r="M66" s="8">
        <v>2022</v>
      </c>
      <c r="N66" s="8">
        <v>2023</v>
      </c>
      <c r="O66" s="8">
        <v>2024</v>
      </c>
      <c r="P66" s="8">
        <v>2025</v>
      </c>
      <c r="Q66" s="8">
        <v>2026</v>
      </c>
      <c r="R66" s="8">
        <v>2027</v>
      </c>
      <c r="S66" s="8">
        <v>2028</v>
      </c>
      <c r="T66" s="8">
        <v>2029</v>
      </c>
      <c r="U66" s="8">
        <v>2030</v>
      </c>
      <c r="V66" s="8">
        <v>2031</v>
      </c>
      <c r="W66" s="8">
        <v>2032</v>
      </c>
      <c r="X66" s="8">
        <v>2033</v>
      </c>
      <c r="Y66" s="8">
        <v>2034</v>
      </c>
      <c r="Z66" s="8">
        <v>2035</v>
      </c>
      <c r="AA66" s="2"/>
      <c r="AB66" s="2"/>
    </row>
    <row r="67" spans="1:28" x14ac:dyDescent="0.25">
      <c r="A67" s="1" t="s">
        <v>33</v>
      </c>
      <c r="E67" s="1">
        <v>5436.4915358341259</v>
      </c>
      <c r="F67" s="1">
        <v>5530.4493128815011</v>
      </c>
      <c r="G67" s="1">
        <v>5554.1378726736566</v>
      </c>
      <c r="H67" s="1">
        <v>5568.4577055670543</v>
      </c>
      <c r="I67" s="1">
        <v>5571.0446505183709</v>
      </c>
      <c r="J67" s="1">
        <v>5572.0422886918395</v>
      </c>
      <c r="K67" s="1">
        <v>5572.2237304892842</v>
      </c>
      <c r="L67" s="1">
        <v>5577.6737528303374</v>
      </c>
      <c r="M67" s="1">
        <v>5574.0609696897891</v>
      </c>
      <c r="N67" s="1">
        <v>5572.2468935138659</v>
      </c>
      <c r="O67" s="1">
        <v>5569.8751354104716</v>
      </c>
      <c r="P67" s="1">
        <v>5568.2109097203756</v>
      </c>
      <c r="Q67" s="1">
        <v>5536.5883656487613</v>
      </c>
      <c r="R67" s="1">
        <v>5528.2525336239187</v>
      </c>
      <c r="S67" s="1">
        <v>5517.5461859635298</v>
      </c>
      <c r="T67" s="1">
        <v>5509.7395250968766</v>
      </c>
      <c r="U67" s="1">
        <v>5496.9580277428477</v>
      </c>
      <c r="V67" s="1">
        <v>5495.3576781076836</v>
      </c>
      <c r="W67" s="1">
        <v>5495.8224996775025</v>
      </c>
      <c r="X67" s="1">
        <v>5493.4290512999414</v>
      </c>
      <c r="Y67" s="1">
        <v>5494.3186156263246</v>
      </c>
      <c r="Z67" s="1">
        <v>5496.7131279540308</v>
      </c>
    </row>
    <row r="68" spans="1:28" x14ac:dyDescent="0.25">
      <c r="A68" s="1" t="s">
        <v>34</v>
      </c>
      <c r="E68" s="1">
        <v>4565.1912198930831</v>
      </c>
      <c r="F68" s="1">
        <v>4634.5934236604717</v>
      </c>
      <c r="G68" s="1">
        <v>4672.4973989379578</v>
      </c>
      <c r="H68" s="1">
        <v>4724.9462476667122</v>
      </c>
      <c r="I68" s="1">
        <v>4763.6592271184945</v>
      </c>
      <c r="J68" s="1">
        <v>4799.3018592312847</v>
      </c>
      <c r="K68" s="1">
        <v>4835.9473878883018</v>
      </c>
      <c r="L68" s="1">
        <v>4911.9419790480333</v>
      </c>
      <c r="M68" s="1">
        <v>4970.6326224481872</v>
      </c>
      <c r="N68" s="1">
        <v>5025.3782201367057</v>
      </c>
      <c r="O68" s="1">
        <v>5082.8494050158351</v>
      </c>
      <c r="P68" s="1">
        <v>5135.9417230982526</v>
      </c>
      <c r="Q68" s="1">
        <v>5170.8284849110678</v>
      </c>
      <c r="R68" s="1">
        <v>5225.618268421541</v>
      </c>
      <c r="S68" s="1">
        <v>5279.2318935744579</v>
      </c>
      <c r="T68" s="1">
        <v>5333.2464022261929</v>
      </c>
      <c r="U68" s="1">
        <v>5384.9047733123361</v>
      </c>
      <c r="V68" s="1">
        <v>5361.0014333058361</v>
      </c>
      <c r="W68" s="1">
        <v>5347.165040997751</v>
      </c>
      <c r="X68" s="1">
        <v>5329.5227760855732</v>
      </c>
      <c r="Y68" s="1">
        <v>5315.0035638335103</v>
      </c>
      <c r="Z68" s="1">
        <v>5298.5676501591151</v>
      </c>
    </row>
  </sheetData>
  <sheetProtection algorithmName="SHA-512" hashValue="5h2e7c79BTjYVvRKJEvHrrADy9tM4mcbkq5aj9JB2S8n5YUUKMHLyHOy/vIfxw8T4mzxTG0ap9bQiHcxctgjDA==" saltValue="Bp8EJoECs94KCwMkRzRM/g==" spinCount="100000" sheet="1" objects="1" scenarios="1"/>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2:U43"/>
  <sheetViews>
    <sheetView topLeftCell="O1" workbookViewId="0">
      <selection activeCell="S12" sqref="S12"/>
    </sheetView>
  </sheetViews>
  <sheetFormatPr defaultColWidth="9.140625" defaultRowHeight="15" x14ac:dyDescent="0.25"/>
  <cols>
    <col min="1" max="1" width="9.140625" hidden="1" customWidth="1"/>
    <col min="2" max="2" width="13.28515625" hidden="1" customWidth="1"/>
    <col min="3" max="7" width="13.7109375" hidden="1" customWidth="1"/>
    <col min="8" max="8" width="9.140625" hidden="1" customWidth="1"/>
    <col min="9" max="9" width="12.5703125" hidden="1" customWidth="1"/>
    <col min="10" max="14" width="12.85546875" hidden="1" customWidth="1"/>
    <col min="16" max="16" width="15.28515625" customWidth="1"/>
    <col min="17" max="21" width="11.140625" customWidth="1"/>
  </cols>
  <sheetData>
    <row r="2" spans="2:21" ht="18.75" x14ac:dyDescent="0.3">
      <c r="B2" s="18" t="s">
        <v>68</v>
      </c>
      <c r="I2" s="18" t="s">
        <v>79</v>
      </c>
      <c r="P2" s="18" t="s">
        <v>94</v>
      </c>
    </row>
    <row r="3" spans="2:21" ht="18.75" x14ac:dyDescent="0.3">
      <c r="B3" s="18" t="s">
        <v>88</v>
      </c>
      <c r="I3" s="18" t="s">
        <v>90</v>
      </c>
      <c r="P3" s="18" t="s">
        <v>91</v>
      </c>
    </row>
    <row r="4" spans="2:21" ht="15.75" thickBot="1" x14ac:dyDescent="0.3">
      <c r="B4" s="19" t="s">
        <v>89</v>
      </c>
      <c r="C4" s="20"/>
      <c r="D4" s="20"/>
      <c r="E4" s="20"/>
      <c r="F4" s="20"/>
      <c r="G4" s="20"/>
      <c r="I4" s="19" t="s">
        <v>89</v>
      </c>
      <c r="J4" s="20"/>
      <c r="K4" s="20"/>
      <c r="L4" s="20"/>
      <c r="M4" s="20"/>
      <c r="N4" s="20"/>
      <c r="P4" s="19" t="s">
        <v>89</v>
      </c>
    </row>
    <row r="5" spans="2:21" ht="16.5" thickTop="1" thickBot="1" x14ac:dyDescent="0.3">
      <c r="B5" s="10" t="s">
        <v>38</v>
      </c>
      <c r="C5" s="11">
        <v>2015</v>
      </c>
      <c r="D5" s="11">
        <v>2020</v>
      </c>
      <c r="E5" s="11">
        <v>2025</v>
      </c>
      <c r="F5" s="11">
        <v>2030</v>
      </c>
      <c r="G5" s="11">
        <v>2035</v>
      </c>
      <c r="I5" s="10" t="s">
        <v>38</v>
      </c>
      <c r="J5" s="11">
        <v>2015</v>
      </c>
      <c r="K5" s="11">
        <v>2020</v>
      </c>
      <c r="L5" s="11">
        <v>2025</v>
      </c>
      <c r="M5" s="11">
        <v>2030</v>
      </c>
      <c r="N5" s="11">
        <v>2035</v>
      </c>
      <c r="P5" s="10" t="s">
        <v>38</v>
      </c>
      <c r="Q5" s="11">
        <v>2015</v>
      </c>
      <c r="R5" s="11">
        <v>2020</v>
      </c>
      <c r="S5" s="11">
        <v>2025</v>
      </c>
      <c r="T5" s="11">
        <v>2030</v>
      </c>
      <c r="U5" s="11">
        <v>2035</v>
      </c>
    </row>
    <row r="6" spans="2:21" ht="15.75" thickTop="1" x14ac:dyDescent="0.25">
      <c r="B6" s="12" t="s">
        <v>39</v>
      </c>
      <c r="C6" s="13">
        <v>47692.353447756504</v>
      </c>
      <c r="D6" s="13">
        <v>86545.662892064429</v>
      </c>
      <c r="E6" s="13">
        <v>74304.216491338069</v>
      </c>
      <c r="F6" s="13">
        <v>57478.102553996483</v>
      </c>
      <c r="G6" s="13">
        <v>57035.803389859495</v>
      </c>
      <c r="I6" s="12" t="s">
        <v>39</v>
      </c>
      <c r="J6" s="13">
        <v>43729.946552243498</v>
      </c>
      <c r="K6" s="13">
        <v>16961.837107935564</v>
      </c>
      <c r="L6" s="13">
        <v>33232.494018480218</v>
      </c>
      <c r="M6" s="13">
        <v>49503.150929024887</v>
      </c>
      <c r="N6" s="13">
        <v>49503.150929024887</v>
      </c>
      <c r="P6" s="12" t="s">
        <v>39</v>
      </c>
      <c r="Q6" s="13">
        <f>C6+J6</f>
        <v>91422.3</v>
      </c>
      <c r="R6" s="13">
        <f t="shared" ref="R6:U42" si="0">D6+K6</f>
        <v>103507.5</v>
      </c>
      <c r="S6" s="13">
        <f t="shared" si="0"/>
        <v>107536.71050981828</v>
      </c>
      <c r="T6" s="13">
        <f t="shared" si="0"/>
        <v>106981.25348302137</v>
      </c>
      <c r="U6" s="13">
        <f t="shared" si="0"/>
        <v>106538.95431888438</v>
      </c>
    </row>
    <row r="7" spans="2:21" x14ac:dyDescent="0.25">
      <c r="B7" s="14" t="s">
        <v>69</v>
      </c>
      <c r="C7" s="15">
        <v>1656</v>
      </c>
      <c r="D7" s="15">
        <v>3312</v>
      </c>
      <c r="E7" s="15">
        <v>4416</v>
      </c>
      <c r="F7" s="15">
        <v>4416</v>
      </c>
      <c r="G7" s="15">
        <v>4416</v>
      </c>
      <c r="I7" s="14" t="s">
        <v>69</v>
      </c>
      <c r="J7" s="15">
        <v>0</v>
      </c>
      <c r="K7" s="15">
        <v>5060</v>
      </c>
      <c r="L7" s="15">
        <v>6164</v>
      </c>
      <c r="M7" s="15">
        <v>6164</v>
      </c>
      <c r="N7" s="15">
        <v>6164</v>
      </c>
      <c r="P7" s="14" t="s">
        <v>69</v>
      </c>
      <c r="Q7" s="13">
        <f t="shared" ref="Q7:Q42" si="1">C7+J7</f>
        <v>1656</v>
      </c>
      <c r="R7" s="13">
        <f t="shared" si="0"/>
        <v>8372</v>
      </c>
      <c r="S7" s="13">
        <f t="shared" si="0"/>
        <v>10580</v>
      </c>
      <c r="T7" s="13">
        <f t="shared" si="0"/>
        <v>10580</v>
      </c>
      <c r="U7" s="13">
        <f t="shared" si="0"/>
        <v>10580</v>
      </c>
    </row>
    <row r="8" spans="2:21" x14ac:dyDescent="0.25">
      <c r="B8" s="14" t="s">
        <v>40</v>
      </c>
      <c r="C8" s="15">
        <v>125737.70953254146</v>
      </c>
      <c r="D8" s="15">
        <v>125737.70953254146</v>
      </c>
      <c r="E8" s="15">
        <v>125737.70953254146</v>
      </c>
      <c r="F8" s="15">
        <v>125737.70953254146</v>
      </c>
      <c r="G8" s="15">
        <v>125737.70953254146</v>
      </c>
      <c r="I8" s="14" t="s">
        <v>40</v>
      </c>
      <c r="J8" s="15">
        <v>47228.545122016454</v>
      </c>
      <c r="K8" s="15">
        <v>55145.420839289523</v>
      </c>
      <c r="L8" s="15">
        <v>88503.362015319653</v>
      </c>
      <c r="M8" s="15">
        <v>121861.30319134975</v>
      </c>
      <c r="N8" s="15">
        <v>121861.30319134975</v>
      </c>
      <c r="P8" s="14" t="s">
        <v>40</v>
      </c>
      <c r="Q8" s="13">
        <f t="shared" si="1"/>
        <v>172966.25465455791</v>
      </c>
      <c r="R8" s="13">
        <f t="shared" si="0"/>
        <v>180883.13037183098</v>
      </c>
      <c r="S8" s="13">
        <f t="shared" si="0"/>
        <v>214241.07154786109</v>
      </c>
      <c r="T8" s="13">
        <f t="shared" si="0"/>
        <v>247599.01272389121</v>
      </c>
      <c r="U8" s="13">
        <f t="shared" si="0"/>
        <v>247599.01272389121</v>
      </c>
    </row>
    <row r="9" spans="2:21" x14ac:dyDescent="0.25">
      <c r="B9" s="14" t="s">
        <v>41</v>
      </c>
      <c r="C9" s="15">
        <v>37512</v>
      </c>
      <c r="D9" s="15">
        <v>47932</v>
      </c>
      <c r="E9" s="15">
        <v>62520</v>
      </c>
      <c r="F9" s="15">
        <v>62520</v>
      </c>
      <c r="G9" s="15">
        <v>62520</v>
      </c>
      <c r="I9" s="14" t="s">
        <v>41</v>
      </c>
      <c r="J9" s="15">
        <v>0</v>
      </c>
      <c r="K9" s="15">
        <v>0</v>
      </c>
      <c r="L9" s="15">
        <v>0</v>
      </c>
      <c r="M9" s="15">
        <v>0</v>
      </c>
      <c r="N9" s="15">
        <v>0</v>
      </c>
      <c r="P9" s="14" t="s">
        <v>41</v>
      </c>
      <c r="Q9" s="13">
        <f t="shared" si="1"/>
        <v>37512</v>
      </c>
      <c r="R9" s="13">
        <f t="shared" si="0"/>
        <v>47932</v>
      </c>
      <c r="S9" s="13">
        <f t="shared" si="0"/>
        <v>62520</v>
      </c>
      <c r="T9" s="13">
        <f t="shared" si="0"/>
        <v>62520</v>
      </c>
      <c r="U9" s="13">
        <f t="shared" si="0"/>
        <v>62520</v>
      </c>
    </row>
    <row r="10" spans="2:21" x14ac:dyDescent="0.25">
      <c r="B10" s="14" t="s">
        <v>66</v>
      </c>
      <c r="C10" s="15">
        <v>30000</v>
      </c>
      <c r="D10" s="15">
        <v>30000</v>
      </c>
      <c r="E10" s="15">
        <v>33000</v>
      </c>
      <c r="F10" s="15">
        <v>33000</v>
      </c>
      <c r="G10" s="15">
        <v>33000</v>
      </c>
      <c r="I10" s="14" t="s">
        <v>66</v>
      </c>
      <c r="J10" s="15">
        <v>4264.8685714285712</v>
      </c>
      <c r="K10" s="15">
        <v>12299.04</v>
      </c>
      <c r="L10" s="15">
        <v>12299.04</v>
      </c>
      <c r="M10" s="15">
        <v>12299.04</v>
      </c>
      <c r="N10" s="15">
        <v>12299.04</v>
      </c>
      <c r="P10" s="14" t="s">
        <v>66</v>
      </c>
      <c r="Q10" s="13">
        <f t="shared" si="1"/>
        <v>34264.868571428568</v>
      </c>
      <c r="R10" s="13">
        <f t="shared" si="0"/>
        <v>42299.040000000001</v>
      </c>
      <c r="S10" s="13">
        <f t="shared" si="0"/>
        <v>45299.040000000001</v>
      </c>
      <c r="T10" s="13">
        <f t="shared" si="0"/>
        <v>45299.040000000001</v>
      </c>
      <c r="U10" s="13">
        <f t="shared" si="0"/>
        <v>45299.040000000001</v>
      </c>
    </row>
    <row r="11" spans="2:21" x14ac:dyDescent="0.25">
      <c r="B11" s="14" t="s">
        <v>70</v>
      </c>
      <c r="C11" s="15">
        <v>0</v>
      </c>
      <c r="D11" s="15">
        <v>2043.2239999999999</v>
      </c>
      <c r="E11" s="15">
        <v>2164.9312</v>
      </c>
      <c r="F11" s="15">
        <v>2164.9312</v>
      </c>
      <c r="G11" s="15">
        <v>2164.9312</v>
      </c>
      <c r="I11" s="14" t="s">
        <v>70</v>
      </c>
      <c r="J11" s="15">
        <v>0</v>
      </c>
      <c r="K11" s="15">
        <v>0</v>
      </c>
      <c r="L11" s="15">
        <v>5414.24</v>
      </c>
      <c r="M11" s="15">
        <v>6587.25</v>
      </c>
      <c r="N11" s="15">
        <v>8014.4</v>
      </c>
      <c r="P11" s="14" t="s">
        <v>70</v>
      </c>
      <c r="Q11" s="13">
        <f t="shared" si="1"/>
        <v>0</v>
      </c>
      <c r="R11" s="13">
        <f t="shared" si="0"/>
        <v>2043.2239999999999</v>
      </c>
      <c r="S11" s="13">
        <f t="shared" si="0"/>
        <v>7579.1711999999998</v>
      </c>
      <c r="T11" s="13">
        <f t="shared" si="0"/>
        <v>8752.1811999999991</v>
      </c>
      <c r="U11" s="13">
        <f t="shared" si="0"/>
        <v>10179.331200000001</v>
      </c>
    </row>
    <row r="12" spans="2:21" x14ac:dyDescent="0.25">
      <c r="B12" s="14" t="s">
        <v>43</v>
      </c>
      <c r="C12" s="15">
        <v>96657</v>
      </c>
      <c r="D12" s="15">
        <v>96657</v>
      </c>
      <c r="E12" s="15">
        <v>96657</v>
      </c>
      <c r="F12" s="15">
        <v>101352</v>
      </c>
      <c r="G12" s="15">
        <v>114112</v>
      </c>
      <c r="I12" s="14" t="s">
        <v>43</v>
      </c>
      <c r="J12" s="15">
        <v>12376.628571428571</v>
      </c>
      <c r="K12" s="15">
        <v>23138.914285714287</v>
      </c>
      <c r="L12" s="15">
        <v>24887.785714285706</v>
      </c>
      <c r="M12" s="15">
        <v>26636.657142857137</v>
      </c>
      <c r="N12" s="15">
        <v>26636.657142857137</v>
      </c>
      <c r="P12" s="14" t="s">
        <v>43</v>
      </c>
      <c r="Q12" s="13">
        <f t="shared" si="1"/>
        <v>109033.62857142858</v>
      </c>
      <c r="R12" s="13">
        <f t="shared" si="0"/>
        <v>119795.91428571429</v>
      </c>
      <c r="S12" s="13">
        <f t="shared" si="0"/>
        <v>121544.78571428571</v>
      </c>
      <c r="T12" s="13">
        <f t="shared" si="0"/>
        <v>127988.65714285713</v>
      </c>
      <c r="U12" s="13">
        <f t="shared" si="0"/>
        <v>140748.65714285715</v>
      </c>
    </row>
    <row r="13" spans="2:21" x14ac:dyDescent="0.25">
      <c r="B13" s="14" t="s">
        <v>49</v>
      </c>
      <c r="C13" s="15">
        <v>597000</v>
      </c>
      <c r="D13" s="15">
        <v>550000</v>
      </c>
      <c r="E13" s="15">
        <v>498000</v>
      </c>
      <c r="F13" s="15">
        <v>435000</v>
      </c>
      <c r="G13" s="15">
        <v>395000</v>
      </c>
      <c r="I13" s="14" t="s">
        <v>49</v>
      </c>
      <c r="J13" s="15">
        <v>392287.81714285718</v>
      </c>
      <c r="K13" s="15">
        <v>391186.56</v>
      </c>
      <c r="L13" s="15">
        <v>407104.17735911824</v>
      </c>
      <c r="M13" s="15">
        <v>423021.79471823631</v>
      </c>
      <c r="N13" s="15">
        <v>423021.79471823631</v>
      </c>
      <c r="P13" s="14" t="s">
        <v>49</v>
      </c>
      <c r="Q13" s="13">
        <f t="shared" si="1"/>
        <v>989287.81714285724</v>
      </c>
      <c r="R13" s="13">
        <f t="shared" si="0"/>
        <v>941186.56000000006</v>
      </c>
      <c r="S13" s="13">
        <f t="shared" si="0"/>
        <v>905104.17735911824</v>
      </c>
      <c r="T13" s="13">
        <f t="shared" si="0"/>
        <v>858021.79471823631</v>
      </c>
      <c r="U13" s="13">
        <f t="shared" si="0"/>
        <v>818021.79471823631</v>
      </c>
    </row>
    <row r="14" spans="2:21" x14ac:dyDescent="0.25">
      <c r="B14" s="47" t="s">
        <v>71</v>
      </c>
      <c r="C14" s="46">
        <v>324000</v>
      </c>
      <c r="D14" s="46">
        <v>298000</v>
      </c>
      <c r="E14" s="46">
        <v>270000</v>
      </c>
      <c r="F14" s="46">
        <v>236000</v>
      </c>
      <c r="G14" s="46">
        <v>214000</v>
      </c>
      <c r="I14" s="47" t="s">
        <v>71</v>
      </c>
      <c r="J14" s="46">
        <f>J13*0.58</f>
        <v>227526.93394285714</v>
      </c>
      <c r="K14" s="46">
        <f t="shared" ref="K14:N14" si="2">K13*0.58</f>
        <v>226888.20479999998</v>
      </c>
      <c r="L14" s="46">
        <f t="shared" si="2"/>
        <v>236120.42286828856</v>
      </c>
      <c r="M14" s="46">
        <f t="shared" si="2"/>
        <v>245352.64093657705</v>
      </c>
      <c r="N14" s="46">
        <f t="shared" si="2"/>
        <v>245352.64093657705</v>
      </c>
      <c r="P14" s="47" t="s">
        <v>71</v>
      </c>
      <c r="Q14" s="46">
        <f t="shared" si="1"/>
        <v>551526.9339428572</v>
      </c>
      <c r="R14" s="46">
        <f t="shared" si="0"/>
        <v>524888.20479999995</v>
      </c>
      <c r="S14" s="46">
        <f t="shared" si="0"/>
        <v>506120.42286828859</v>
      </c>
      <c r="T14" s="46">
        <f t="shared" si="0"/>
        <v>481352.64093657705</v>
      </c>
      <c r="U14" s="46">
        <f t="shared" si="0"/>
        <v>459352.64093657705</v>
      </c>
    </row>
    <row r="15" spans="2:21" x14ac:dyDescent="0.25">
      <c r="B15" s="47" t="s">
        <v>72</v>
      </c>
      <c r="C15" s="46">
        <v>273000</v>
      </c>
      <c r="D15" s="46">
        <v>252000</v>
      </c>
      <c r="E15" s="46">
        <v>228000</v>
      </c>
      <c r="F15" s="46">
        <v>199000</v>
      </c>
      <c r="G15" s="46">
        <v>181000</v>
      </c>
      <c r="I15" s="47" t="s">
        <v>72</v>
      </c>
      <c r="J15" s="46">
        <f>J13-J14</f>
        <v>164760.88320000004</v>
      </c>
      <c r="K15" s="46">
        <f t="shared" ref="K15:N15" si="3">K13-K14</f>
        <v>164298.35520000002</v>
      </c>
      <c r="L15" s="46">
        <f t="shared" si="3"/>
        <v>170983.75449082968</v>
      </c>
      <c r="M15" s="46">
        <f t="shared" si="3"/>
        <v>177669.15378165926</v>
      </c>
      <c r="N15" s="46">
        <f t="shared" si="3"/>
        <v>177669.15378165926</v>
      </c>
      <c r="P15" s="47" t="s">
        <v>72</v>
      </c>
      <c r="Q15" s="46">
        <f t="shared" si="1"/>
        <v>437760.88320000004</v>
      </c>
      <c r="R15" s="46">
        <f t="shared" si="0"/>
        <v>416298.35519999999</v>
      </c>
      <c r="S15" s="46">
        <f t="shared" si="0"/>
        <v>398983.75449082965</v>
      </c>
      <c r="T15" s="46">
        <f t="shared" si="0"/>
        <v>376669.15378165926</v>
      </c>
      <c r="U15" s="46">
        <f t="shared" si="0"/>
        <v>358669.15378165926</v>
      </c>
    </row>
    <row r="16" spans="2:21" x14ac:dyDescent="0.25">
      <c r="B16" s="14" t="s">
        <v>44</v>
      </c>
      <c r="C16" s="15">
        <v>18709.208819355554</v>
      </c>
      <c r="D16" s="15">
        <v>16056.202254947699</v>
      </c>
      <c r="E16" s="15">
        <v>13340.241191279209</v>
      </c>
      <c r="F16" s="15">
        <v>10628.882155263585</v>
      </c>
      <c r="G16" s="15">
        <v>7206.0880641737376</v>
      </c>
      <c r="I16" s="14" t="s">
        <v>44</v>
      </c>
      <c r="J16" s="15">
        <v>15347.597876153886</v>
      </c>
      <c r="K16" s="15">
        <v>10809.9950195933</v>
      </c>
      <c r="L16" s="15">
        <v>7673.7989380769432</v>
      </c>
      <c r="M16" s="15">
        <v>3836.8994690384716</v>
      </c>
      <c r="N16" s="15">
        <v>767.37989380769443</v>
      </c>
      <c r="P16" s="14" t="s">
        <v>44</v>
      </c>
      <c r="Q16" s="13">
        <f t="shared" si="1"/>
        <v>34056.80669550944</v>
      </c>
      <c r="R16" s="13">
        <f t="shared" si="0"/>
        <v>26866.197274540998</v>
      </c>
      <c r="S16" s="13">
        <f t="shared" si="0"/>
        <v>21014.040129356152</v>
      </c>
      <c r="T16" s="13">
        <f t="shared" si="0"/>
        <v>14465.781624302057</v>
      </c>
      <c r="U16" s="13">
        <f t="shared" si="0"/>
        <v>7973.4679579814319</v>
      </c>
    </row>
    <row r="17" spans="2:21" x14ac:dyDescent="0.25">
      <c r="B17" s="14" t="s">
        <v>45</v>
      </c>
      <c r="C17" s="15">
        <v>5500</v>
      </c>
      <c r="D17" s="15">
        <v>5500</v>
      </c>
      <c r="E17" s="15">
        <v>5500</v>
      </c>
      <c r="F17" s="15">
        <v>5500</v>
      </c>
      <c r="G17" s="15">
        <v>5500</v>
      </c>
      <c r="I17" s="14" t="s">
        <v>45</v>
      </c>
      <c r="J17" s="15">
        <v>5816.1632653061224</v>
      </c>
      <c r="K17" s="15">
        <v>6173.7142857142862</v>
      </c>
      <c r="L17" s="15">
        <v>7626.6761057385429</v>
      </c>
      <c r="M17" s="15">
        <v>9079.6379257628014</v>
      </c>
      <c r="N17" s="15">
        <v>9079.6379257628014</v>
      </c>
      <c r="P17" s="14" t="s">
        <v>45</v>
      </c>
      <c r="Q17" s="13">
        <f t="shared" si="1"/>
        <v>11316.163265306122</v>
      </c>
      <c r="R17" s="13">
        <f t="shared" si="0"/>
        <v>11673.714285714286</v>
      </c>
      <c r="S17" s="13">
        <f t="shared" si="0"/>
        <v>13126.676105738543</v>
      </c>
      <c r="T17" s="13">
        <f t="shared" si="0"/>
        <v>14579.637925762801</v>
      </c>
      <c r="U17" s="13">
        <f t="shared" si="0"/>
        <v>14579.637925762801</v>
      </c>
    </row>
    <row r="18" spans="2:21" x14ac:dyDescent="0.25">
      <c r="B18" s="14" t="s">
        <v>64</v>
      </c>
      <c r="C18" s="15">
        <v>277076.18808350712</v>
      </c>
      <c r="D18" s="15">
        <v>305237.61949062423</v>
      </c>
      <c r="E18" s="15">
        <v>318458.74441565544</v>
      </c>
      <c r="F18" s="15">
        <v>325675.49471893272</v>
      </c>
      <c r="G18" s="15">
        <v>329785.75005588611</v>
      </c>
      <c r="I18" s="14" t="s">
        <v>64</v>
      </c>
      <c r="J18" s="15">
        <v>93828.704618684118</v>
      </c>
      <c r="K18" s="15">
        <v>142657.40189882356</v>
      </c>
      <c r="L18" s="15">
        <v>154146.48896941193</v>
      </c>
      <c r="M18" s="15">
        <v>165635.5760400001</v>
      </c>
      <c r="N18" s="15">
        <v>165635.5760400001</v>
      </c>
      <c r="P18" s="14" t="s">
        <v>64</v>
      </c>
      <c r="Q18" s="13">
        <f t="shared" si="1"/>
        <v>370904.89270219125</v>
      </c>
      <c r="R18" s="13">
        <f t="shared" si="0"/>
        <v>447895.02138944779</v>
      </c>
      <c r="S18" s="13">
        <f t="shared" si="0"/>
        <v>472605.23338506737</v>
      </c>
      <c r="T18" s="13">
        <f t="shared" si="0"/>
        <v>491311.07075893285</v>
      </c>
      <c r="U18" s="13">
        <f t="shared" si="0"/>
        <v>495421.32609588618</v>
      </c>
    </row>
    <row r="19" spans="2:21" x14ac:dyDescent="0.25">
      <c r="B19" s="14" t="s">
        <v>46</v>
      </c>
      <c r="C19" s="15">
        <v>30300</v>
      </c>
      <c r="D19" s="15">
        <v>29500</v>
      </c>
      <c r="E19" s="15">
        <v>29500</v>
      </c>
      <c r="F19" s="15">
        <v>29900</v>
      </c>
      <c r="G19" s="15">
        <v>30000</v>
      </c>
      <c r="I19" s="14" t="s">
        <v>46</v>
      </c>
      <c r="J19" s="15">
        <v>21733.108335991496</v>
      </c>
      <c r="K19" s="15">
        <v>26340.413793103449</v>
      </c>
      <c r="L19" s="15">
        <v>23440.551724137935</v>
      </c>
      <c r="M19" s="15">
        <v>20540.689655172417</v>
      </c>
      <c r="N19" s="15">
        <v>20540.689655172417</v>
      </c>
      <c r="P19" s="14" t="s">
        <v>46</v>
      </c>
      <c r="Q19" s="13">
        <f t="shared" si="1"/>
        <v>52033.108335991492</v>
      </c>
      <c r="R19" s="13">
        <f t="shared" si="0"/>
        <v>55840.413793103449</v>
      </c>
      <c r="S19" s="13">
        <f t="shared" si="0"/>
        <v>52940.551724137935</v>
      </c>
      <c r="T19" s="13">
        <f t="shared" si="0"/>
        <v>50440.68965517242</v>
      </c>
      <c r="U19" s="13">
        <f t="shared" si="0"/>
        <v>50540.68965517242</v>
      </c>
    </row>
    <row r="20" spans="2:21" x14ac:dyDescent="0.25">
      <c r="B20" s="14" t="s">
        <v>47</v>
      </c>
      <c r="C20" s="15">
        <v>456537.29628129385</v>
      </c>
      <c r="D20" s="15">
        <v>440502.49021580926</v>
      </c>
      <c r="E20" s="15">
        <v>429294.06602232403</v>
      </c>
      <c r="F20" s="15">
        <v>415617.18296107085</v>
      </c>
      <c r="G20" s="15">
        <v>398405.83721192827</v>
      </c>
      <c r="I20" s="14" t="s">
        <v>47</v>
      </c>
      <c r="J20" s="15">
        <v>71688.445215581989</v>
      </c>
      <c r="K20" s="15">
        <v>15944.873745239736</v>
      </c>
      <c r="L20" s="15">
        <v>95432.276872619856</v>
      </c>
      <c r="M20" s="15">
        <v>174919.67999999999</v>
      </c>
      <c r="N20" s="15">
        <v>174919.67999999999</v>
      </c>
      <c r="P20" s="14" t="s">
        <v>47</v>
      </c>
      <c r="Q20" s="13">
        <f t="shared" si="1"/>
        <v>528225.74149687588</v>
      </c>
      <c r="R20" s="13">
        <f t="shared" si="0"/>
        <v>456447.36396104901</v>
      </c>
      <c r="S20" s="13">
        <f t="shared" si="0"/>
        <v>524726.3428949439</v>
      </c>
      <c r="T20" s="13">
        <f t="shared" si="0"/>
        <v>590536.86296107084</v>
      </c>
      <c r="U20" s="13">
        <f t="shared" si="0"/>
        <v>573325.51721192827</v>
      </c>
    </row>
    <row r="21" spans="2:21" x14ac:dyDescent="0.25">
      <c r="B21" s="47" t="s">
        <v>73</v>
      </c>
      <c r="C21" s="46">
        <v>305927.35784247948</v>
      </c>
      <c r="D21" s="46">
        <v>295405.68057976582</v>
      </c>
      <c r="E21" s="46">
        <v>288611.52465901419</v>
      </c>
      <c r="F21" s="46">
        <v>280041.00576496532</v>
      </c>
      <c r="G21" s="46">
        <v>268927.00164973282</v>
      </c>
      <c r="I21" s="47" t="s">
        <v>73</v>
      </c>
      <c r="J21" s="46">
        <f>J20*0.71</f>
        <v>50898.796103063207</v>
      </c>
      <c r="K21" s="46">
        <f>K20*0.77</f>
        <v>12277.552783834597</v>
      </c>
      <c r="L21" s="46">
        <f>L20*0.75</f>
        <v>71574.207654464888</v>
      </c>
      <c r="M21" s="46">
        <f t="shared" ref="M21:N21" si="4">M20*0.75</f>
        <v>131189.76000000001</v>
      </c>
      <c r="N21" s="46">
        <f t="shared" si="4"/>
        <v>131189.76000000001</v>
      </c>
      <c r="P21" s="47" t="s">
        <v>73</v>
      </c>
      <c r="Q21" s="46">
        <f t="shared" si="1"/>
        <v>356826.1539455427</v>
      </c>
      <c r="R21" s="46">
        <f t="shared" si="0"/>
        <v>307683.23336360039</v>
      </c>
      <c r="S21" s="46">
        <f t="shared" si="0"/>
        <v>360185.73231347906</v>
      </c>
      <c r="T21" s="46">
        <f t="shared" si="0"/>
        <v>411230.76576496533</v>
      </c>
      <c r="U21" s="46">
        <f t="shared" si="0"/>
        <v>400116.76164973283</v>
      </c>
    </row>
    <row r="22" spans="2:21" x14ac:dyDescent="0.25">
      <c r="B22" s="47" t="s">
        <v>74</v>
      </c>
      <c r="C22" s="46">
        <v>119193.58349156889</v>
      </c>
      <c r="D22" s="46">
        <v>115094.19066142409</v>
      </c>
      <c r="E22" s="46">
        <v>112447.092354473</v>
      </c>
      <c r="F22" s="46">
        <v>109107.89815305127</v>
      </c>
      <c r="G22" s="46">
        <v>104777.72648492377</v>
      </c>
      <c r="I22" s="47" t="s">
        <v>74</v>
      </c>
      <c r="J22" s="46">
        <f>J20-J21-J23</f>
        <v>20789.649112518782</v>
      </c>
      <c r="K22" s="46">
        <f t="shared" ref="K22:N22" si="5">K20-K21-K23</f>
        <v>3667.3209614051393</v>
      </c>
      <c r="L22" s="46">
        <f t="shared" si="5"/>
        <v>23858.069218154968</v>
      </c>
      <c r="M22" s="46">
        <f t="shared" si="5"/>
        <v>43729.919999999984</v>
      </c>
      <c r="N22" s="46">
        <f t="shared" si="5"/>
        <v>43729.919999999984</v>
      </c>
      <c r="P22" s="47" t="s">
        <v>74</v>
      </c>
      <c r="Q22" s="46">
        <f t="shared" si="1"/>
        <v>139983.23260408768</v>
      </c>
      <c r="R22" s="46">
        <f t="shared" si="0"/>
        <v>118761.51162282923</v>
      </c>
      <c r="S22" s="46">
        <f t="shared" si="0"/>
        <v>136305.16157262796</v>
      </c>
      <c r="T22" s="46">
        <f t="shared" si="0"/>
        <v>152837.81815305125</v>
      </c>
      <c r="U22" s="46">
        <f t="shared" si="0"/>
        <v>148507.64648492375</v>
      </c>
    </row>
    <row r="23" spans="2:21" x14ac:dyDescent="0.25">
      <c r="B23" s="47" t="s">
        <v>75</v>
      </c>
      <c r="C23" s="46">
        <v>31416.354947245432</v>
      </c>
      <c r="D23" s="46">
        <v>30002.618974619385</v>
      </c>
      <c r="E23" s="46">
        <v>28235.449008836826</v>
      </c>
      <c r="F23" s="46">
        <v>26468.279043054266</v>
      </c>
      <c r="G23" s="46">
        <v>24701.109077271718</v>
      </c>
      <c r="I23" s="47" t="s">
        <v>75</v>
      </c>
      <c r="J23" s="46">
        <f>J20*0</f>
        <v>0</v>
      </c>
      <c r="K23" s="46">
        <f t="shared" ref="K23:N23" si="6">K20*0</f>
        <v>0</v>
      </c>
      <c r="L23" s="46">
        <f t="shared" si="6"/>
        <v>0</v>
      </c>
      <c r="M23" s="46">
        <f t="shared" si="6"/>
        <v>0</v>
      </c>
      <c r="N23" s="46">
        <f t="shared" si="6"/>
        <v>0</v>
      </c>
      <c r="P23" s="47" t="s">
        <v>75</v>
      </c>
      <c r="Q23" s="46">
        <f t="shared" si="1"/>
        <v>31416.354947245432</v>
      </c>
      <c r="R23" s="46">
        <f t="shared" si="0"/>
        <v>30002.618974619385</v>
      </c>
      <c r="S23" s="46">
        <f t="shared" si="0"/>
        <v>28235.449008836826</v>
      </c>
      <c r="T23" s="46">
        <f t="shared" si="0"/>
        <v>26468.279043054266</v>
      </c>
      <c r="U23" s="46">
        <f t="shared" si="0"/>
        <v>24701.109077271718</v>
      </c>
    </row>
    <row r="24" spans="2:21" x14ac:dyDescent="0.25">
      <c r="B24" s="14" t="s">
        <v>50</v>
      </c>
      <c r="C24" s="15">
        <v>15559.51</v>
      </c>
      <c r="D24" s="15">
        <v>19856.86</v>
      </c>
      <c r="E24" s="15">
        <v>20123.46</v>
      </c>
      <c r="F24" s="15">
        <v>20123.46</v>
      </c>
      <c r="G24" s="15">
        <v>20123.46</v>
      </c>
      <c r="I24" s="14" t="s">
        <v>50</v>
      </c>
      <c r="J24" s="15">
        <v>68673.544163647603</v>
      </c>
      <c r="K24" s="15">
        <v>70120.783059861293</v>
      </c>
      <c r="L24" s="15">
        <v>88530.794747546694</v>
      </c>
      <c r="M24" s="15">
        <v>106940.80643523215</v>
      </c>
      <c r="N24" s="15">
        <v>106940.80643523215</v>
      </c>
      <c r="P24" s="14" t="s">
        <v>50</v>
      </c>
      <c r="Q24" s="13">
        <f t="shared" si="1"/>
        <v>84233.054163647597</v>
      </c>
      <c r="R24" s="13">
        <f t="shared" si="0"/>
        <v>89977.643059861293</v>
      </c>
      <c r="S24" s="13">
        <f t="shared" si="0"/>
        <v>108654.25474754669</v>
      </c>
      <c r="T24" s="13">
        <f t="shared" si="0"/>
        <v>127064.26643523216</v>
      </c>
      <c r="U24" s="13">
        <f t="shared" si="0"/>
        <v>127064.26643523216</v>
      </c>
    </row>
    <row r="25" spans="2:21" x14ac:dyDescent="0.25">
      <c r="B25" s="14" t="s">
        <v>42</v>
      </c>
      <c r="C25" s="15">
        <v>22012.410000000003</v>
      </c>
      <c r="D25" s="15">
        <v>23676.300000000003</v>
      </c>
      <c r="E25" s="15">
        <v>24708.600000000002</v>
      </c>
      <c r="F25" s="15">
        <v>26207.100000000002</v>
      </c>
      <c r="G25" s="15">
        <v>27838.800000000003</v>
      </c>
      <c r="I25" s="14" t="s">
        <v>42</v>
      </c>
      <c r="J25" s="15">
        <v>8249.7169320879293</v>
      </c>
      <c r="K25" s="15">
        <v>12946.736535035026</v>
      </c>
      <c r="L25" s="15">
        <v>12067.4104561604</v>
      </c>
      <c r="M25" s="15">
        <v>11188.084377285772</v>
      </c>
      <c r="N25" s="15">
        <v>11188.084377285772</v>
      </c>
      <c r="P25" s="14" t="s">
        <v>42</v>
      </c>
      <c r="Q25" s="13">
        <f t="shared" si="1"/>
        <v>30262.126932087933</v>
      </c>
      <c r="R25" s="13">
        <f t="shared" si="0"/>
        <v>36623.036535035033</v>
      </c>
      <c r="S25" s="13">
        <f t="shared" si="0"/>
        <v>36776.010456160402</v>
      </c>
      <c r="T25" s="13">
        <f t="shared" si="0"/>
        <v>37395.184377285776</v>
      </c>
      <c r="U25" s="13">
        <f t="shared" si="0"/>
        <v>39026.884377285773</v>
      </c>
    </row>
    <row r="26" spans="2:21" x14ac:dyDescent="0.25">
      <c r="B26" s="14" t="s">
        <v>51</v>
      </c>
      <c r="C26" s="15">
        <v>84589.39</v>
      </c>
      <c r="D26" s="15">
        <v>90939.51</v>
      </c>
      <c r="E26" s="15">
        <v>91234.48</v>
      </c>
      <c r="F26" s="15">
        <v>91234.48</v>
      </c>
      <c r="G26" s="15">
        <v>91234.48</v>
      </c>
      <c r="I26" s="14" t="s">
        <v>51</v>
      </c>
      <c r="J26" s="15">
        <v>17562.017142857141</v>
      </c>
      <c r="K26" s="15">
        <v>48927.438743529434</v>
      </c>
      <c r="L26" s="15">
        <v>46964.632131764716</v>
      </c>
      <c r="M26" s="15">
        <v>45001.825519999999</v>
      </c>
      <c r="N26" s="15">
        <v>45001.825519999999</v>
      </c>
      <c r="P26" s="14" t="s">
        <v>51</v>
      </c>
      <c r="Q26" s="13">
        <f t="shared" si="1"/>
        <v>102151.40714285715</v>
      </c>
      <c r="R26" s="13">
        <f t="shared" si="0"/>
        <v>139866.94874352944</v>
      </c>
      <c r="S26" s="13">
        <f t="shared" si="0"/>
        <v>138199.1121317647</v>
      </c>
      <c r="T26" s="13">
        <f t="shared" si="0"/>
        <v>136236.30551999999</v>
      </c>
      <c r="U26" s="13">
        <f t="shared" si="0"/>
        <v>136236.30551999999</v>
      </c>
    </row>
    <row r="27" spans="2:21" x14ac:dyDescent="0.25">
      <c r="B27" s="14" t="s">
        <v>52</v>
      </c>
      <c r="C27" s="15">
        <v>24531.54</v>
      </c>
      <c r="D27" s="15">
        <v>25004.67</v>
      </c>
      <c r="E27" s="15">
        <v>25027.98</v>
      </c>
      <c r="F27" s="15">
        <v>24799.97</v>
      </c>
      <c r="G27" s="15">
        <v>24788.23</v>
      </c>
      <c r="I27" s="14" t="s">
        <v>52</v>
      </c>
      <c r="J27" s="15">
        <v>22134.5405180323</v>
      </c>
      <c r="K27" s="15">
        <v>34595.00776403983</v>
      </c>
      <c r="L27" s="15">
        <v>35765.087554452075</v>
      </c>
      <c r="M27" s="15">
        <v>36935.167344864356</v>
      </c>
      <c r="N27" s="15">
        <v>36935.167344864356</v>
      </c>
      <c r="P27" s="14" t="s">
        <v>52</v>
      </c>
      <c r="Q27" s="13">
        <f t="shared" si="1"/>
        <v>46666.0805180323</v>
      </c>
      <c r="R27" s="13">
        <f t="shared" si="0"/>
        <v>59599.677764039829</v>
      </c>
      <c r="S27" s="13">
        <f t="shared" si="0"/>
        <v>60793.067554452078</v>
      </c>
      <c r="T27" s="13">
        <f t="shared" si="0"/>
        <v>61735.137344864357</v>
      </c>
      <c r="U27" s="13">
        <f t="shared" si="0"/>
        <v>61723.397344864352</v>
      </c>
    </row>
    <row r="28" spans="2:21" x14ac:dyDescent="0.25">
      <c r="B28" s="14" t="s">
        <v>53</v>
      </c>
      <c r="C28" s="15">
        <v>517783.37721947313</v>
      </c>
      <c r="D28" s="15">
        <v>509811.59942547255</v>
      </c>
      <c r="E28" s="15">
        <v>510326.00732600736</v>
      </c>
      <c r="F28" s="15">
        <v>507366.80911680905</v>
      </c>
      <c r="G28" s="15">
        <v>504627.28937728936</v>
      </c>
      <c r="I28" s="14" t="s">
        <v>53</v>
      </c>
      <c r="J28" s="15">
        <v>252041.8998109861</v>
      </c>
      <c r="K28" s="15">
        <v>280499.14400034037</v>
      </c>
      <c r="L28" s="15">
        <v>273512.61701261712</v>
      </c>
      <c r="M28" s="15">
        <v>254671.95767195782</v>
      </c>
      <c r="N28" s="15">
        <v>274921.14367114357</v>
      </c>
      <c r="P28" s="14" t="s">
        <v>53</v>
      </c>
      <c r="Q28" s="13">
        <f t="shared" si="1"/>
        <v>769825.27703045926</v>
      </c>
      <c r="R28" s="13">
        <f t="shared" si="0"/>
        <v>790310.74342581292</v>
      </c>
      <c r="S28" s="13">
        <f t="shared" si="0"/>
        <v>783838.62433862453</v>
      </c>
      <c r="T28" s="13">
        <f t="shared" si="0"/>
        <v>762038.76678876684</v>
      </c>
      <c r="U28" s="13">
        <f t="shared" si="0"/>
        <v>779548.43304843293</v>
      </c>
    </row>
    <row r="29" spans="2:21" x14ac:dyDescent="0.25">
      <c r="B29" s="14" t="s">
        <v>55</v>
      </c>
      <c r="C29" s="15">
        <v>22840.89</v>
      </c>
      <c r="D29" s="15">
        <v>20534.580000000002</v>
      </c>
      <c r="E29" s="15">
        <v>20511.490000000002</v>
      </c>
      <c r="F29" s="15">
        <v>20511.490000000002</v>
      </c>
      <c r="G29" s="15">
        <v>20511.490000000002</v>
      </c>
      <c r="I29" s="14" t="s">
        <v>55</v>
      </c>
      <c r="J29" s="15">
        <v>4627.4717212501819</v>
      </c>
      <c r="K29" s="15">
        <v>7085.7510243756369</v>
      </c>
      <c r="L29" s="15">
        <v>9976.3582149050908</v>
      </c>
      <c r="M29" s="15">
        <v>12866.965405434545</v>
      </c>
      <c r="N29" s="15">
        <v>12866.965405434545</v>
      </c>
      <c r="P29" s="14" t="s">
        <v>55</v>
      </c>
      <c r="Q29" s="13">
        <f t="shared" si="1"/>
        <v>27468.361721250181</v>
      </c>
      <c r="R29" s="13">
        <f t="shared" si="0"/>
        <v>27620.331024375639</v>
      </c>
      <c r="S29" s="13">
        <f t="shared" si="0"/>
        <v>30487.848214905091</v>
      </c>
      <c r="T29" s="13">
        <f t="shared" si="0"/>
        <v>33378.45540543455</v>
      </c>
      <c r="U29" s="13">
        <f t="shared" si="0"/>
        <v>33378.45540543455</v>
      </c>
    </row>
    <row r="30" spans="2:21" x14ac:dyDescent="0.25">
      <c r="B30" s="14" t="s">
        <v>56</v>
      </c>
      <c r="C30" s="15">
        <v>9520</v>
      </c>
      <c r="D30" s="15">
        <v>10000</v>
      </c>
      <c r="E30" s="15">
        <v>10000</v>
      </c>
      <c r="F30" s="15">
        <v>10000</v>
      </c>
      <c r="G30" s="15">
        <v>10000</v>
      </c>
      <c r="I30" s="14" t="s">
        <v>56</v>
      </c>
      <c r="J30" s="15">
        <v>2979.1422145925103</v>
      </c>
      <c r="K30" s="15">
        <v>4464.8993346902007</v>
      </c>
      <c r="L30" s="15">
        <v>5751.6564382233919</v>
      </c>
      <c r="M30" s="15">
        <v>7038.4135417565813</v>
      </c>
      <c r="N30" s="15">
        <v>7038.4135417565813</v>
      </c>
      <c r="P30" s="14" t="s">
        <v>56</v>
      </c>
      <c r="Q30" s="13">
        <f t="shared" si="1"/>
        <v>12499.14221459251</v>
      </c>
      <c r="R30" s="13">
        <f t="shared" si="0"/>
        <v>14464.899334690201</v>
      </c>
      <c r="S30" s="13">
        <f t="shared" si="0"/>
        <v>15751.656438223392</v>
      </c>
      <c r="T30" s="13">
        <f t="shared" si="0"/>
        <v>17038.413541756581</v>
      </c>
      <c r="U30" s="13">
        <f t="shared" si="0"/>
        <v>17038.413541756581</v>
      </c>
    </row>
    <row r="31" spans="2:21" x14ac:dyDescent="0.25">
      <c r="B31" s="14" t="s">
        <v>54</v>
      </c>
      <c r="C31" s="15">
        <v>13570</v>
      </c>
      <c r="D31" s="15">
        <v>15300</v>
      </c>
      <c r="E31" s="15">
        <v>15800</v>
      </c>
      <c r="F31" s="15">
        <v>16320</v>
      </c>
      <c r="G31" s="15">
        <v>16320</v>
      </c>
      <c r="I31" s="14" t="s">
        <v>54</v>
      </c>
      <c r="J31" s="15">
        <v>6921.4762460504207</v>
      </c>
      <c r="K31" s="15">
        <v>11736.026861176468</v>
      </c>
      <c r="L31" s="15">
        <v>13596.803190588233</v>
      </c>
      <c r="M31" s="15">
        <v>15457.579519999998</v>
      </c>
      <c r="N31" s="15">
        <v>15457.579519999998</v>
      </c>
      <c r="P31" s="14" t="s">
        <v>54</v>
      </c>
      <c r="Q31" s="13">
        <f t="shared" si="1"/>
        <v>20491.476246050421</v>
      </c>
      <c r="R31" s="13">
        <f t="shared" si="0"/>
        <v>27036.02686117647</v>
      </c>
      <c r="S31" s="13">
        <f t="shared" si="0"/>
        <v>29396.803190588231</v>
      </c>
      <c r="T31" s="13">
        <f t="shared" si="0"/>
        <v>31777.579519999999</v>
      </c>
      <c r="U31" s="13">
        <f t="shared" si="0"/>
        <v>31777.579519999999</v>
      </c>
    </row>
    <row r="32" spans="2:21" x14ac:dyDescent="0.25">
      <c r="B32" s="14" t="s">
        <v>48</v>
      </c>
      <c r="C32" s="15">
        <v>1348.7</v>
      </c>
      <c r="D32" s="15">
        <v>1374.16</v>
      </c>
      <c r="E32" s="15">
        <v>1410</v>
      </c>
      <c r="F32" s="15">
        <v>1439</v>
      </c>
      <c r="G32" s="15">
        <v>1455</v>
      </c>
      <c r="I32" s="14" t="s">
        <v>48</v>
      </c>
      <c r="J32" s="15">
        <v>6993.6</v>
      </c>
      <c r="K32" s="15">
        <v>5235.8999999999996</v>
      </c>
      <c r="L32" s="15">
        <v>5440.5</v>
      </c>
      <c r="M32" s="15">
        <v>5440.5</v>
      </c>
      <c r="N32" s="15">
        <v>5440.5</v>
      </c>
      <c r="P32" s="14" t="s">
        <v>48</v>
      </c>
      <c r="Q32" s="13">
        <f t="shared" si="1"/>
        <v>8342.3000000000011</v>
      </c>
      <c r="R32" s="13">
        <f t="shared" si="0"/>
        <v>6610.0599999999995</v>
      </c>
      <c r="S32" s="13">
        <f t="shared" si="0"/>
        <v>6850.5</v>
      </c>
      <c r="T32" s="13">
        <f t="shared" si="0"/>
        <v>6879.5</v>
      </c>
      <c r="U32" s="13">
        <f t="shared" si="0"/>
        <v>6895.5</v>
      </c>
    </row>
    <row r="33" spans="2:21" x14ac:dyDescent="0.25">
      <c r="B33" s="14" t="s">
        <v>76</v>
      </c>
      <c r="C33" s="15">
        <v>0</v>
      </c>
      <c r="D33" s="15">
        <v>0</v>
      </c>
      <c r="E33" s="15">
        <v>0</v>
      </c>
      <c r="F33" s="15">
        <v>0</v>
      </c>
      <c r="G33" s="15">
        <v>0</v>
      </c>
      <c r="I33" s="14" t="s">
        <v>76</v>
      </c>
      <c r="J33" s="15">
        <v>0</v>
      </c>
      <c r="K33" s="15">
        <v>0</v>
      </c>
      <c r="L33" s="15">
        <v>3825</v>
      </c>
      <c r="M33" s="15">
        <v>3737</v>
      </c>
      <c r="N33" s="15">
        <v>3757</v>
      </c>
      <c r="P33" s="14" t="s">
        <v>76</v>
      </c>
      <c r="Q33" s="13">
        <f t="shared" si="1"/>
        <v>0</v>
      </c>
      <c r="R33" s="13">
        <f t="shared" si="0"/>
        <v>0</v>
      </c>
      <c r="S33" s="13">
        <f t="shared" si="0"/>
        <v>3825</v>
      </c>
      <c r="T33" s="13">
        <f t="shared" si="0"/>
        <v>3737</v>
      </c>
      <c r="U33" s="13">
        <f t="shared" si="0"/>
        <v>3757</v>
      </c>
    </row>
    <row r="34" spans="2:21" x14ac:dyDescent="0.25">
      <c r="B34" s="14" t="s">
        <v>57</v>
      </c>
      <c r="C34" s="15">
        <v>336168.62389623892</v>
      </c>
      <c r="D34" s="15">
        <v>305913.27894593775</v>
      </c>
      <c r="E34" s="15">
        <v>278938.63520811882</v>
      </c>
      <c r="F34" s="15">
        <v>260394.48720640314</v>
      </c>
      <c r="G34" s="15">
        <v>244424.01028054627</v>
      </c>
      <c r="I34" s="14" t="s">
        <v>57</v>
      </c>
      <c r="J34" s="15">
        <v>158488.86404085564</v>
      </c>
      <c r="K34" s="15">
        <v>195290.4878961037</v>
      </c>
      <c r="L34" s="15">
        <v>244141.99544223488</v>
      </c>
      <c r="M34" s="15">
        <v>292993.50298836606</v>
      </c>
      <c r="N34" s="15">
        <v>292993.50298836606</v>
      </c>
      <c r="P34" s="14" t="s">
        <v>57</v>
      </c>
      <c r="Q34" s="13">
        <f t="shared" si="1"/>
        <v>494657.48793709453</v>
      </c>
      <c r="R34" s="13">
        <f t="shared" si="0"/>
        <v>501203.76684204146</v>
      </c>
      <c r="S34" s="13">
        <f t="shared" si="0"/>
        <v>523080.63065035373</v>
      </c>
      <c r="T34" s="13">
        <f t="shared" si="0"/>
        <v>553387.99019476923</v>
      </c>
      <c r="U34" s="13">
        <f t="shared" si="0"/>
        <v>537417.51326891233</v>
      </c>
    </row>
    <row r="35" spans="2:21" x14ac:dyDescent="0.25">
      <c r="B35" s="14" t="s">
        <v>58</v>
      </c>
      <c r="C35" s="15">
        <v>169443.71319691956</v>
      </c>
      <c r="D35" s="15">
        <v>179643.07357208873</v>
      </c>
      <c r="E35" s="15">
        <v>186267.01757208878</v>
      </c>
      <c r="F35" s="15">
        <v>190547.01897208879</v>
      </c>
      <c r="G35" s="15">
        <v>197017.27173230346</v>
      </c>
      <c r="I35" s="14" t="s">
        <v>58</v>
      </c>
      <c r="J35" s="15">
        <v>16118.400000000001</v>
      </c>
      <c r="K35" s="15">
        <v>30835.200000000001</v>
      </c>
      <c r="L35" s="15">
        <v>65384.639999999999</v>
      </c>
      <c r="M35" s="15">
        <v>99934.080000000002</v>
      </c>
      <c r="N35" s="15">
        <v>99934.080000000002</v>
      </c>
      <c r="P35" s="14" t="s">
        <v>58</v>
      </c>
      <c r="Q35" s="13">
        <f t="shared" si="1"/>
        <v>185562.11319691956</v>
      </c>
      <c r="R35" s="13">
        <f t="shared" si="0"/>
        <v>210478.27357208874</v>
      </c>
      <c r="S35" s="13">
        <f t="shared" si="0"/>
        <v>251651.65757208876</v>
      </c>
      <c r="T35" s="13">
        <f t="shared" si="0"/>
        <v>290481.09897208877</v>
      </c>
      <c r="U35" s="13">
        <f t="shared" si="0"/>
        <v>296951.35173230345</v>
      </c>
    </row>
    <row r="36" spans="2:21" x14ac:dyDescent="0.25">
      <c r="B36" s="14" t="s">
        <v>59</v>
      </c>
      <c r="C36" s="15">
        <v>46116.271326795235</v>
      </c>
      <c r="D36" s="15">
        <v>49736.817903468145</v>
      </c>
      <c r="E36" s="15">
        <v>53586.145953845415</v>
      </c>
      <c r="F36" s="15">
        <v>57334.723138195441</v>
      </c>
      <c r="G36" s="15">
        <v>57334.723138195441</v>
      </c>
      <c r="I36" s="14" t="s">
        <v>59</v>
      </c>
      <c r="J36" s="15">
        <v>25657.138727238704</v>
      </c>
      <c r="K36" s="15">
        <v>22454.08447999998</v>
      </c>
      <c r="L36" s="15">
        <v>36765.425769999973</v>
      </c>
      <c r="M36" s="15">
        <v>51076.767059999969</v>
      </c>
      <c r="N36" s="15">
        <v>51076.767059999969</v>
      </c>
      <c r="P36" s="14" t="s">
        <v>59</v>
      </c>
      <c r="Q36" s="13">
        <f t="shared" si="1"/>
        <v>71773.410054033942</v>
      </c>
      <c r="R36" s="13">
        <f t="shared" si="0"/>
        <v>72190.902383468128</v>
      </c>
      <c r="S36" s="13">
        <f t="shared" si="0"/>
        <v>90351.57172384538</v>
      </c>
      <c r="T36" s="13">
        <f t="shared" si="0"/>
        <v>108411.49019819542</v>
      </c>
      <c r="U36" s="13">
        <f t="shared" si="0"/>
        <v>108411.49019819542</v>
      </c>
    </row>
    <row r="37" spans="2:21" x14ac:dyDescent="0.25">
      <c r="B37" s="14" t="s">
        <v>60</v>
      </c>
      <c r="C37" s="15">
        <v>99900</v>
      </c>
      <c r="D37" s="15">
        <v>103445.34</v>
      </c>
      <c r="E37" s="15">
        <v>108722.28</v>
      </c>
      <c r="F37" s="15">
        <v>118281.60000000001</v>
      </c>
      <c r="G37" s="15">
        <v>128683.41</v>
      </c>
      <c r="I37" s="14" t="s">
        <v>60</v>
      </c>
      <c r="J37" s="15">
        <v>29713.920000000002</v>
      </c>
      <c r="K37" s="15">
        <v>41627.519999999997</v>
      </c>
      <c r="L37" s="15">
        <v>55503.359999999986</v>
      </c>
      <c r="M37" s="15">
        <v>69379.199999999997</v>
      </c>
      <c r="N37" s="15">
        <v>69379.199999999997</v>
      </c>
      <c r="P37" s="14" t="s">
        <v>60</v>
      </c>
      <c r="Q37" s="13">
        <f t="shared" si="1"/>
        <v>129613.92</v>
      </c>
      <c r="R37" s="13">
        <f t="shared" si="0"/>
        <v>145072.85999999999</v>
      </c>
      <c r="S37" s="13">
        <f t="shared" si="0"/>
        <v>164225.63999999998</v>
      </c>
      <c r="T37" s="13">
        <f t="shared" si="0"/>
        <v>187660.79999999999</v>
      </c>
      <c r="U37" s="13">
        <f t="shared" si="0"/>
        <v>198062.61</v>
      </c>
    </row>
    <row r="38" spans="2:21" x14ac:dyDescent="0.25">
      <c r="B38" s="14" t="s">
        <v>61</v>
      </c>
      <c r="C38" s="15">
        <v>24976.511999999999</v>
      </c>
      <c r="D38" s="15">
        <v>30917.105999999996</v>
      </c>
      <c r="E38" s="15">
        <v>37107.031499999997</v>
      </c>
      <c r="F38" s="15">
        <v>43914.8655</v>
      </c>
      <c r="G38" s="15">
        <v>49627.809000000001</v>
      </c>
      <c r="I38" s="14" t="s">
        <v>61</v>
      </c>
      <c r="J38" s="15">
        <v>8663.94</v>
      </c>
      <c r="K38" s="15">
        <v>9310.36</v>
      </c>
      <c r="L38" s="15">
        <v>16527.099999999999</v>
      </c>
      <c r="M38" s="15">
        <v>22952.7</v>
      </c>
      <c r="N38" s="15">
        <v>24293.78</v>
      </c>
      <c r="P38" s="14" t="s">
        <v>61</v>
      </c>
      <c r="Q38" s="13">
        <f t="shared" si="1"/>
        <v>33640.451999999997</v>
      </c>
      <c r="R38" s="13">
        <f t="shared" si="0"/>
        <v>40227.466</v>
      </c>
      <c r="S38" s="13">
        <f t="shared" si="0"/>
        <v>53634.131499999996</v>
      </c>
      <c r="T38" s="13">
        <f t="shared" si="0"/>
        <v>66867.565499999997</v>
      </c>
      <c r="U38" s="13">
        <f t="shared" si="0"/>
        <v>73921.589000000007</v>
      </c>
    </row>
    <row r="39" spans="2:21" x14ac:dyDescent="0.25">
      <c r="B39" s="16" t="s">
        <v>65</v>
      </c>
      <c r="C39" s="17">
        <v>8700</v>
      </c>
      <c r="D39" s="17">
        <v>9900</v>
      </c>
      <c r="E39" s="17">
        <v>10150</v>
      </c>
      <c r="F39" s="17">
        <v>10500</v>
      </c>
      <c r="G39" s="17">
        <v>10975</v>
      </c>
      <c r="I39" s="16" t="s">
        <v>65</v>
      </c>
      <c r="J39" s="17">
        <v>9519.9871574107965</v>
      </c>
      <c r="K39" s="17">
        <v>8985.8119310725306</v>
      </c>
      <c r="L39" s="17">
        <v>5336.7365587273498</v>
      </c>
      <c r="M39" s="17">
        <v>0</v>
      </c>
      <c r="N39" s="17">
        <v>0</v>
      </c>
      <c r="P39" s="16" t="s">
        <v>65</v>
      </c>
      <c r="Q39" s="13">
        <f t="shared" si="1"/>
        <v>18219.987157410796</v>
      </c>
      <c r="R39" s="13">
        <f t="shared" si="0"/>
        <v>18885.811931072531</v>
      </c>
      <c r="S39" s="13">
        <f t="shared" si="0"/>
        <v>15486.736558727349</v>
      </c>
      <c r="T39" s="13">
        <f t="shared" si="0"/>
        <v>10500</v>
      </c>
      <c r="U39" s="13">
        <f t="shared" si="0"/>
        <v>10975</v>
      </c>
    </row>
    <row r="40" spans="2:21" x14ac:dyDescent="0.25">
      <c r="B40" s="22" t="s">
        <v>63</v>
      </c>
      <c r="C40">
        <v>9557</v>
      </c>
      <c r="D40">
        <v>10552</v>
      </c>
      <c r="E40">
        <v>10975</v>
      </c>
      <c r="F40">
        <v>10975</v>
      </c>
      <c r="G40">
        <v>10975</v>
      </c>
      <c r="I40" s="22" t="s">
        <v>63</v>
      </c>
      <c r="J40" s="17">
        <v>6611.762495396234</v>
      </c>
      <c r="K40" s="17">
        <v>9771.9826873751899</v>
      </c>
      <c r="L40" s="17">
        <v>8302.8750762457294</v>
      </c>
      <c r="M40" s="17">
        <v>6833.7674651162715</v>
      </c>
      <c r="N40" s="17">
        <v>6833.7674651162715</v>
      </c>
      <c r="P40" s="22" t="s">
        <v>63</v>
      </c>
      <c r="Q40" s="13">
        <f t="shared" si="1"/>
        <v>16168.762495396233</v>
      </c>
      <c r="R40" s="13">
        <f t="shared" si="0"/>
        <v>20323.982687375188</v>
      </c>
      <c r="S40" s="13">
        <f t="shared" si="0"/>
        <v>19277.875076245728</v>
      </c>
      <c r="T40" s="13">
        <f t="shared" si="0"/>
        <v>17808.767465116271</v>
      </c>
      <c r="U40" s="13">
        <f t="shared" si="0"/>
        <v>17808.767465116271</v>
      </c>
    </row>
    <row r="41" spans="2:21" x14ac:dyDescent="0.25">
      <c r="B41" s="22" t="s">
        <v>62</v>
      </c>
      <c r="C41" s="15">
        <v>51621.749708025804</v>
      </c>
      <c r="D41" s="15">
        <v>52404.0455929741</v>
      </c>
      <c r="E41" s="15">
        <v>52404.0455929741</v>
      </c>
      <c r="F41" s="15">
        <v>54237.068011304902</v>
      </c>
      <c r="G41" s="15">
        <v>55566.863557491</v>
      </c>
      <c r="I41" s="22" t="s">
        <v>62</v>
      </c>
      <c r="J41" s="17">
        <v>13390.161870934086</v>
      </c>
      <c r="K41" s="17">
        <v>13388.155237024681</v>
      </c>
      <c r="L41" s="17">
        <v>18117.11761851234</v>
      </c>
      <c r="M41" s="17">
        <v>22846.080000000002</v>
      </c>
      <c r="N41" s="17">
        <v>22846.080000000002</v>
      </c>
      <c r="P41" s="22" t="s">
        <v>62</v>
      </c>
      <c r="Q41" s="13">
        <f t="shared" si="1"/>
        <v>65011.911578959887</v>
      </c>
      <c r="R41" s="13">
        <f t="shared" si="0"/>
        <v>65792.200829998779</v>
      </c>
      <c r="S41" s="13">
        <f t="shared" si="0"/>
        <v>70521.163211486448</v>
      </c>
      <c r="T41" s="13">
        <f t="shared" si="0"/>
        <v>77083.148011304904</v>
      </c>
      <c r="U41" s="13">
        <f t="shared" si="0"/>
        <v>78412.943557491002</v>
      </c>
    </row>
    <row r="42" spans="2:21" x14ac:dyDescent="0.25">
      <c r="B42" s="22" t="s">
        <v>67</v>
      </c>
      <c r="C42" s="15">
        <v>582981.76</v>
      </c>
      <c r="D42" s="15">
        <v>564224.13</v>
      </c>
      <c r="E42" s="15">
        <v>536812.06999999995</v>
      </c>
      <c r="F42" s="15">
        <v>497907.92</v>
      </c>
      <c r="G42" s="15">
        <v>437779.73</v>
      </c>
      <c r="I42" s="22" t="s">
        <v>67</v>
      </c>
      <c r="J42" s="17">
        <v>431608.42096496758</v>
      </c>
      <c r="K42" s="17">
        <v>427477.41394538828</v>
      </c>
      <c r="L42" s="17">
        <v>400885.80741741508</v>
      </c>
      <c r="M42" s="17">
        <v>374294.20088944206</v>
      </c>
      <c r="N42" s="17">
        <v>374294.20088944206</v>
      </c>
      <c r="P42" s="22" t="s">
        <v>67</v>
      </c>
      <c r="Q42" s="13">
        <f t="shared" si="1"/>
        <v>1014590.1809649676</v>
      </c>
      <c r="R42" s="13">
        <f t="shared" si="0"/>
        <v>991701.54394538829</v>
      </c>
      <c r="S42" s="13">
        <f t="shared" si="0"/>
        <v>937697.87741741503</v>
      </c>
      <c r="T42" s="13">
        <f t="shared" si="0"/>
        <v>872202.12088944204</v>
      </c>
      <c r="U42" s="13">
        <f t="shared" si="0"/>
        <v>812073.9308894421</v>
      </c>
    </row>
    <row r="43" spans="2:21" x14ac:dyDescent="0.25">
      <c r="C43" s="15"/>
      <c r="D43" s="15"/>
      <c r="E43" s="15"/>
      <c r="F43" s="15"/>
      <c r="G43" s="15"/>
    </row>
  </sheetData>
  <sheetProtection password="DEC9"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2:U43"/>
  <sheetViews>
    <sheetView topLeftCell="O1" workbookViewId="0">
      <selection activeCell="U15" sqref="U15"/>
    </sheetView>
  </sheetViews>
  <sheetFormatPr defaultColWidth="9.140625" defaultRowHeight="15" x14ac:dyDescent="0.25"/>
  <cols>
    <col min="1" max="1" width="9.140625" hidden="1" customWidth="1"/>
    <col min="2" max="2" width="13.28515625" hidden="1" customWidth="1"/>
    <col min="3" max="7" width="13.7109375" hidden="1" customWidth="1"/>
    <col min="8" max="8" width="9.140625" hidden="1" customWidth="1"/>
    <col min="9" max="9" width="12.5703125" hidden="1" customWidth="1"/>
    <col min="10" max="14" width="14" hidden="1" customWidth="1"/>
    <col min="16" max="16" width="15.28515625" customWidth="1"/>
    <col min="17" max="21" width="11.140625" customWidth="1"/>
  </cols>
  <sheetData>
    <row r="2" spans="2:21" ht="18.75" x14ac:dyDescent="0.3">
      <c r="B2" s="18" t="s">
        <v>68</v>
      </c>
      <c r="I2" s="18" t="s">
        <v>79</v>
      </c>
      <c r="P2" s="18" t="s">
        <v>94</v>
      </c>
    </row>
    <row r="3" spans="2:21" ht="18.75" x14ac:dyDescent="0.3">
      <c r="B3" s="18" t="s">
        <v>92</v>
      </c>
      <c r="I3" s="18" t="s">
        <v>93</v>
      </c>
      <c r="P3" s="18" t="s">
        <v>82</v>
      </c>
    </row>
    <row r="4" spans="2:21" ht="15.75" thickBot="1" x14ac:dyDescent="0.3">
      <c r="B4" s="19" t="s">
        <v>89</v>
      </c>
      <c r="C4" s="20"/>
      <c r="D4" s="20"/>
      <c r="E4" s="20"/>
      <c r="F4" s="20"/>
      <c r="G4" s="20"/>
      <c r="I4" s="19" t="s">
        <v>89</v>
      </c>
      <c r="J4" s="20"/>
      <c r="K4" s="20"/>
      <c r="L4" s="20"/>
      <c r="M4" s="20"/>
      <c r="N4" s="20"/>
      <c r="P4" s="19" t="s">
        <v>89</v>
      </c>
    </row>
    <row r="5" spans="2:21" ht="16.5" thickTop="1" thickBot="1" x14ac:dyDescent="0.3">
      <c r="B5" s="25" t="s">
        <v>38</v>
      </c>
      <c r="C5" s="26">
        <v>2015</v>
      </c>
      <c r="D5" s="26">
        <v>2020</v>
      </c>
      <c r="E5" s="26">
        <v>2025</v>
      </c>
      <c r="F5" s="26">
        <v>2030</v>
      </c>
      <c r="G5" s="26">
        <v>2035</v>
      </c>
      <c r="I5" s="25" t="s">
        <v>38</v>
      </c>
      <c r="J5" s="26">
        <v>2015</v>
      </c>
      <c r="K5" s="26">
        <v>2020</v>
      </c>
      <c r="L5" s="26">
        <v>2025</v>
      </c>
      <c r="M5" s="26">
        <v>2030</v>
      </c>
      <c r="N5" s="26">
        <v>2035</v>
      </c>
      <c r="P5" s="25" t="s">
        <v>38</v>
      </c>
      <c r="Q5" s="26">
        <v>2015</v>
      </c>
      <c r="R5" s="26">
        <v>2020</v>
      </c>
      <c r="S5" s="26">
        <v>2025</v>
      </c>
      <c r="T5" s="26">
        <v>2030</v>
      </c>
      <c r="U5" s="26">
        <v>2035</v>
      </c>
    </row>
    <row r="6" spans="2:21" ht="15.75" thickTop="1" x14ac:dyDescent="0.25">
      <c r="B6" s="23" t="s">
        <v>39</v>
      </c>
      <c r="C6" s="13">
        <v>76454.486676010885</v>
      </c>
      <c r="D6" s="13">
        <v>70764.576470588232</v>
      </c>
      <c r="E6" s="13">
        <v>60673.836924784417</v>
      </c>
      <c r="F6" s="13">
        <v>55512.405844721259</v>
      </c>
      <c r="G6" s="13">
        <v>55131.446858250172</v>
      </c>
      <c r="I6" s="23" t="s">
        <v>39</v>
      </c>
      <c r="J6" s="13">
        <v>9260.9133239891289</v>
      </c>
      <c r="K6" s="13">
        <v>8684.4235294117661</v>
      </c>
      <c r="L6" s="13">
        <v>13462.917647058823</v>
      </c>
      <c r="M6" s="13">
        <v>18241.411764705885</v>
      </c>
      <c r="N6" s="13">
        <v>18241.411764705885</v>
      </c>
      <c r="P6" s="23" t="s">
        <v>39</v>
      </c>
      <c r="Q6" s="13">
        <f>C6+J6</f>
        <v>85715.400000000009</v>
      </c>
      <c r="R6" s="13">
        <f t="shared" ref="R6:U42" si="0">D6+K6</f>
        <v>79449</v>
      </c>
      <c r="S6" s="13">
        <f t="shared" si="0"/>
        <v>74136.754571843237</v>
      </c>
      <c r="T6" s="13">
        <f t="shared" si="0"/>
        <v>73753.817609427148</v>
      </c>
      <c r="U6" s="13">
        <f t="shared" si="0"/>
        <v>73372.858622956061</v>
      </c>
    </row>
    <row r="7" spans="2:21" x14ac:dyDescent="0.25">
      <c r="B7" s="24" t="s">
        <v>69</v>
      </c>
      <c r="C7" s="15">
        <v>1656</v>
      </c>
      <c r="D7" s="15">
        <v>3312</v>
      </c>
      <c r="E7" s="15">
        <v>3864</v>
      </c>
      <c r="F7" s="15">
        <v>3864</v>
      </c>
      <c r="G7" s="15">
        <v>3864</v>
      </c>
      <c r="I7" s="24" t="s">
        <v>69</v>
      </c>
      <c r="J7" s="15">
        <v>0</v>
      </c>
      <c r="K7" s="15">
        <v>5060</v>
      </c>
      <c r="L7" s="15">
        <v>5060</v>
      </c>
      <c r="M7" s="15">
        <v>5060</v>
      </c>
      <c r="N7" s="15">
        <v>5060</v>
      </c>
      <c r="P7" s="24" t="s">
        <v>69</v>
      </c>
      <c r="Q7" s="15">
        <f t="shared" ref="Q7:Q42" si="1">C7+J7</f>
        <v>1656</v>
      </c>
      <c r="R7" s="15">
        <f t="shared" si="0"/>
        <v>8372</v>
      </c>
      <c r="S7" s="15">
        <f t="shared" si="0"/>
        <v>8924</v>
      </c>
      <c r="T7" s="15">
        <f t="shared" si="0"/>
        <v>8924</v>
      </c>
      <c r="U7" s="15">
        <f t="shared" si="0"/>
        <v>8924</v>
      </c>
    </row>
    <row r="8" spans="2:21" x14ac:dyDescent="0.25">
      <c r="B8" s="24" t="s">
        <v>40</v>
      </c>
      <c r="C8" s="15">
        <v>135201.83820703381</v>
      </c>
      <c r="D8" s="15">
        <v>135201.83820703381</v>
      </c>
      <c r="E8" s="15">
        <v>135201.83820703381</v>
      </c>
      <c r="F8" s="15">
        <v>135201.83820703381</v>
      </c>
      <c r="G8" s="15">
        <v>135201.83820703381</v>
      </c>
      <c r="I8" s="24" t="s">
        <v>40</v>
      </c>
      <c r="J8" s="15">
        <v>38162.590486577436</v>
      </c>
      <c r="K8" s="15">
        <v>35236.123689877772</v>
      </c>
      <c r="L8" s="15">
        <v>55792.333575805082</v>
      </c>
      <c r="M8" s="15">
        <v>76348.543461732363</v>
      </c>
      <c r="N8" s="15">
        <v>76348.543461732363</v>
      </c>
      <c r="P8" s="24" t="s">
        <v>40</v>
      </c>
      <c r="Q8" s="15">
        <f t="shared" si="1"/>
        <v>173364.42869361123</v>
      </c>
      <c r="R8" s="15">
        <f t="shared" si="0"/>
        <v>170437.96189691158</v>
      </c>
      <c r="S8" s="15">
        <f t="shared" si="0"/>
        <v>190994.17178283888</v>
      </c>
      <c r="T8" s="15">
        <f t="shared" si="0"/>
        <v>211550.38166876617</v>
      </c>
      <c r="U8" s="15">
        <f t="shared" si="0"/>
        <v>211550.38166876617</v>
      </c>
    </row>
    <row r="9" spans="2:21" x14ac:dyDescent="0.25">
      <c r="B9" s="24" t="s">
        <v>41</v>
      </c>
      <c r="C9" s="15">
        <v>36470</v>
      </c>
      <c r="D9" s="15">
        <v>45640</v>
      </c>
      <c r="E9" s="15">
        <v>48453</v>
      </c>
      <c r="F9" s="15">
        <v>48453</v>
      </c>
      <c r="G9" s="15">
        <v>48453</v>
      </c>
      <c r="I9" s="24" t="s">
        <v>41</v>
      </c>
      <c r="J9" s="15">
        <v>0</v>
      </c>
      <c r="K9" s="15">
        <v>0</v>
      </c>
      <c r="L9" s="15">
        <v>0</v>
      </c>
      <c r="M9" s="15">
        <v>0</v>
      </c>
      <c r="N9" s="15">
        <v>0</v>
      </c>
      <c r="P9" s="24" t="s">
        <v>41</v>
      </c>
      <c r="Q9" s="15">
        <f t="shared" si="1"/>
        <v>36470</v>
      </c>
      <c r="R9" s="15">
        <f t="shared" si="0"/>
        <v>45640</v>
      </c>
      <c r="S9" s="15">
        <f t="shared" si="0"/>
        <v>48453</v>
      </c>
      <c r="T9" s="15">
        <f t="shared" si="0"/>
        <v>48453</v>
      </c>
      <c r="U9" s="15">
        <f t="shared" si="0"/>
        <v>48453</v>
      </c>
    </row>
    <row r="10" spans="2:21" x14ac:dyDescent="0.25">
      <c r="B10" s="24" t="s">
        <v>66</v>
      </c>
      <c r="C10" s="15">
        <v>30000</v>
      </c>
      <c r="D10" s="15">
        <v>30000</v>
      </c>
      <c r="E10" s="15">
        <v>33000</v>
      </c>
      <c r="F10" s="15">
        <v>33000</v>
      </c>
      <c r="G10" s="15">
        <v>33000</v>
      </c>
      <c r="I10" s="24" t="s">
        <v>66</v>
      </c>
      <c r="J10" s="15">
        <v>525.6</v>
      </c>
      <c r="K10" s="15">
        <v>525.6</v>
      </c>
      <c r="L10" s="15">
        <v>2312.64</v>
      </c>
      <c r="M10" s="15">
        <v>4099.68</v>
      </c>
      <c r="N10" s="15">
        <v>4099.68</v>
      </c>
      <c r="P10" s="24" t="s">
        <v>66</v>
      </c>
      <c r="Q10" s="15">
        <f t="shared" si="1"/>
        <v>30525.599999999999</v>
      </c>
      <c r="R10" s="15">
        <f t="shared" si="0"/>
        <v>30525.599999999999</v>
      </c>
      <c r="S10" s="15">
        <f t="shared" si="0"/>
        <v>35312.639999999999</v>
      </c>
      <c r="T10" s="15">
        <f t="shared" si="0"/>
        <v>37099.68</v>
      </c>
      <c r="U10" s="15">
        <f t="shared" si="0"/>
        <v>37099.68</v>
      </c>
    </row>
    <row r="11" spans="2:21" x14ac:dyDescent="0.25">
      <c r="B11" s="24" t="s">
        <v>70</v>
      </c>
      <c r="C11" s="15">
        <v>0</v>
      </c>
      <c r="D11" s="15">
        <v>0</v>
      </c>
      <c r="E11" s="15">
        <v>2164.9312</v>
      </c>
      <c r="F11" s="15">
        <v>2164.9312</v>
      </c>
      <c r="G11" s="15">
        <v>2164.9312</v>
      </c>
      <c r="I11" s="24" t="s">
        <v>70</v>
      </c>
      <c r="J11" s="15">
        <v>0</v>
      </c>
      <c r="K11" s="15">
        <v>0</v>
      </c>
      <c r="L11" s="15">
        <v>5414.24</v>
      </c>
      <c r="M11" s="15">
        <v>6587.25</v>
      </c>
      <c r="N11" s="15">
        <v>8014.4</v>
      </c>
      <c r="P11" s="24" t="s">
        <v>70</v>
      </c>
      <c r="Q11" s="15">
        <f t="shared" si="1"/>
        <v>0</v>
      </c>
      <c r="R11" s="15">
        <f t="shared" si="0"/>
        <v>0</v>
      </c>
      <c r="S11" s="15">
        <f t="shared" si="0"/>
        <v>7579.1711999999998</v>
      </c>
      <c r="T11" s="15">
        <f t="shared" si="0"/>
        <v>8752.1811999999991</v>
      </c>
      <c r="U11" s="15">
        <f t="shared" si="0"/>
        <v>10179.331200000001</v>
      </c>
    </row>
    <row r="12" spans="2:21" x14ac:dyDescent="0.25">
      <c r="B12" s="24" t="s">
        <v>43</v>
      </c>
      <c r="C12" s="15">
        <v>96657</v>
      </c>
      <c r="D12" s="15">
        <v>96657</v>
      </c>
      <c r="E12" s="15">
        <v>96657</v>
      </c>
      <c r="F12" s="15">
        <v>101352</v>
      </c>
      <c r="G12" s="15">
        <v>114112</v>
      </c>
      <c r="I12" s="24" t="s">
        <v>43</v>
      </c>
      <c r="J12" s="15">
        <v>2330.7857142857106</v>
      </c>
      <c r="K12" s="15">
        <v>2690.5714285714303</v>
      </c>
      <c r="L12" s="15">
        <v>9182.282508928547</v>
      </c>
      <c r="M12" s="15">
        <v>15673.993589285665</v>
      </c>
      <c r="N12" s="15">
        <v>15673.993589285665</v>
      </c>
      <c r="P12" s="24" t="s">
        <v>43</v>
      </c>
      <c r="Q12" s="15">
        <f t="shared" si="1"/>
        <v>98987.78571428571</v>
      </c>
      <c r="R12" s="15">
        <f t="shared" si="0"/>
        <v>99347.571428571435</v>
      </c>
      <c r="S12" s="15">
        <f t="shared" si="0"/>
        <v>105839.28250892855</v>
      </c>
      <c r="T12" s="15">
        <f t="shared" si="0"/>
        <v>117025.99358928566</v>
      </c>
      <c r="U12" s="15">
        <f t="shared" si="0"/>
        <v>129785.99358928566</v>
      </c>
    </row>
    <row r="13" spans="2:21" x14ac:dyDescent="0.25">
      <c r="B13" s="24" t="s">
        <v>49</v>
      </c>
      <c r="C13" s="15">
        <v>600000</v>
      </c>
      <c r="D13" s="15">
        <v>573000</v>
      </c>
      <c r="E13" s="15">
        <v>544000</v>
      </c>
      <c r="F13" s="15">
        <v>472000</v>
      </c>
      <c r="G13" s="15">
        <v>451000</v>
      </c>
      <c r="I13" s="24" t="s">
        <v>49</v>
      </c>
      <c r="J13" s="15">
        <v>102211.68</v>
      </c>
      <c r="K13" s="15">
        <v>97796.640000000014</v>
      </c>
      <c r="L13" s="15">
        <v>81345.359999999971</v>
      </c>
      <c r="M13" s="15">
        <v>64894.079999999958</v>
      </c>
      <c r="N13" s="15">
        <v>64894.079999999958</v>
      </c>
      <c r="P13" s="24" t="s">
        <v>49</v>
      </c>
      <c r="Q13" s="15">
        <f t="shared" si="1"/>
        <v>702211.67999999993</v>
      </c>
      <c r="R13" s="15">
        <f t="shared" si="0"/>
        <v>670796.64</v>
      </c>
      <c r="S13" s="15">
        <f t="shared" si="0"/>
        <v>625345.36</v>
      </c>
      <c r="T13" s="15">
        <f t="shared" si="0"/>
        <v>536894.07999999996</v>
      </c>
      <c r="U13" s="15">
        <f t="shared" si="0"/>
        <v>515894.07999999996</v>
      </c>
    </row>
    <row r="14" spans="2:21" x14ac:dyDescent="0.25">
      <c r="B14" s="47" t="s">
        <v>71</v>
      </c>
      <c r="C14" s="46">
        <v>326000</v>
      </c>
      <c r="D14" s="46">
        <v>311000</v>
      </c>
      <c r="E14" s="46">
        <v>295000</v>
      </c>
      <c r="F14" s="46">
        <v>256000</v>
      </c>
      <c r="G14" s="46">
        <v>245000</v>
      </c>
      <c r="I14" s="47" t="s">
        <v>71</v>
      </c>
      <c r="J14" s="46">
        <f>J13*0.58</f>
        <v>59282.774399999995</v>
      </c>
      <c r="K14" s="46">
        <f t="shared" ref="K14:N14" si="2">K13*0.58</f>
        <v>56722.051200000002</v>
      </c>
      <c r="L14" s="46">
        <f t="shared" si="2"/>
        <v>47180.308799999977</v>
      </c>
      <c r="M14" s="46">
        <f t="shared" si="2"/>
        <v>37638.566399999974</v>
      </c>
      <c r="N14" s="46">
        <f t="shared" si="2"/>
        <v>37638.566399999974</v>
      </c>
      <c r="P14" s="47" t="s">
        <v>71</v>
      </c>
      <c r="Q14" s="46">
        <f t="shared" si="1"/>
        <v>385282.77439999999</v>
      </c>
      <c r="R14" s="46">
        <f t="shared" si="0"/>
        <v>367722.05119999999</v>
      </c>
      <c r="S14" s="46">
        <f t="shared" si="0"/>
        <v>342180.3088</v>
      </c>
      <c r="T14" s="46">
        <f t="shared" si="0"/>
        <v>293638.56639999995</v>
      </c>
      <c r="U14" s="46">
        <f t="shared" si="0"/>
        <v>282638.56639999995</v>
      </c>
    </row>
    <row r="15" spans="2:21" x14ac:dyDescent="0.25">
      <c r="B15" s="47" t="s">
        <v>72</v>
      </c>
      <c r="C15" s="46">
        <v>274000</v>
      </c>
      <c r="D15" s="46">
        <v>262000</v>
      </c>
      <c r="E15" s="46">
        <v>249000</v>
      </c>
      <c r="F15" s="46">
        <v>216000</v>
      </c>
      <c r="G15" s="46">
        <v>206000</v>
      </c>
      <c r="I15" s="47" t="s">
        <v>72</v>
      </c>
      <c r="J15" s="46">
        <f>J13-J14</f>
        <v>42928.905599999998</v>
      </c>
      <c r="K15" s="46">
        <f t="shared" ref="K15:N15" si="3">K13-K14</f>
        <v>41074.588800000012</v>
      </c>
      <c r="L15" s="46">
        <f t="shared" si="3"/>
        <v>34165.051199999994</v>
      </c>
      <c r="M15" s="46">
        <f t="shared" si="3"/>
        <v>27255.513599999984</v>
      </c>
      <c r="N15" s="46">
        <f t="shared" si="3"/>
        <v>27255.513599999984</v>
      </c>
      <c r="P15" s="47" t="s">
        <v>72</v>
      </c>
      <c r="Q15" s="46">
        <f t="shared" si="1"/>
        <v>316928.9056</v>
      </c>
      <c r="R15" s="46">
        <f t="shared" si="0"/>
        <v>303074.58880000003</v>
      </c>
      <c r="S15" s="46">
        <f t="shared" si="0"/>
        <v>283165.05119999999</v>
      </c>
      <c r="T15" s="46">
        <f t="shared" si="0"/>
        <v>243255.51359999998</v>
      </c>
      <c r="U15" s="46">
        <f t="shared" si="0"/>
        <v>233255.51359999998</v>
      </c>
    </row>
    <row r="16" spans="2:21" x14ac:dyDescent="0.25">
      <c r="B16" s="24" t="s">
        <v>44</v>
      </c>
      <c r="C16" s="15">
        <v>18709.208819355583</v>
      </c>
      <c r="D16" s="15">
        <v>16354.61980772794</v>
      </c>
      <c r="E16" s="15">
        <v>14569.217288021713</v>
      </c>
      <c r="F16" s="15">
        <v>12504.208596545162</v>
      </c>
      <c r="G16" s="15">
        <v>9909.9521705187635</v>
      </c>
      <c r="I16" s="24" t="s">
        <v>44</v>
      </c>
      <c r="J16" s="15">
        <v>15347.597876153886</v>
      </c>
      <c r="K16" s="15">
        <v>11278.859371394319</v>
      </c>
      <c r="L16" s="15">
        <v>9549.2563452810227</v>
      </c>
      <c r="M16" s="15">
        <v>6650.0855798445909</v>
      </c>
      <c r="N16" s="15">
        <v>4330.7489674954468</v>
      </c>
      <c r="P16" s="24" t="s">
        <v>44</v>
      </c>
      <c r="Q16" s="15">
        <f t="shared" si="1"/>
        <v>34056.806695509469</v>
      </c>
      <c r="R16" s="15">
        <f t="shared" si="0"/>
        <v>27633.47917912226</v>
      </c>
      <c r="S16" s="15">
        <f t="shared" si="0"/>
        <v>24118.473633302736</v>
      </c>
      <c r="T16" s="15">
        <f t="shared" si="0"/>
        <v>19154.294176389754</v>
      </c>
      <c r="U16" s="15">
        <f t="shared" si="0"/>
        <v>14240.70113801421</v>
      </c>
    </row>
    <row r="17" spans="2:21" x14ac:dyDescent="0.25">
      <c r="B17" s="24" t="s">
        <v>45</v>
      </c>
      <c r="C17" s="15">
        <v>6733</v>
      </c>
      <c r="D17" s="15">
        <v>7142</v>
      </c>
      <c r="E17" s="15">
        <v>7142</v>
      </c>
      <c r="F17" s="15">
        <v>7142</v>
      </c>
      <c r="G17" s="15">
        <v>7142</v>
      </c>
      <c r="I17" s="24" t="s">
        <v>45</v>
      </c>
      <c r="J17" s="15">
        <v>896.85714285714357</v>
      </c>
      <c r="K17" s="15">
        <v>2355.2270511982551</v>
      </c>
      <c r="L17" s="15">
        <v>1605.1849541705565</v>
      </c>
      <c r="M17" s="15">
        <v>855.14285714285688</v>
      </c>
      <c r="N17" s="15">
        <v>855.14285714285688</v>
      </c>
      <c r="P17" s="24" t="s">
        <v>45</v>
      </c>
      <c r="Q17" s="15">
        <f t="shared" si="1"/>
        <v>7629.8571428571431</v>
      </c>
      <c r="R17" s="15">
        <f t="shared" si="0"/>
        <v>9497.2270511982551</v>
      </c>
      <c r="S17" s="15">
        <f t="shared" si="0"/>
        <v>8747.184954170556</v>
      </c>
      <c r="T17" s="15">
        <f t="shared" si="0"/>
        <v>7997.1428571428569</v>
      </c>
      <c r="U17" s="15">
        <f t="shared" si="0"/>
        <v>7997.1428571428569</v>
      </c>
    </row>
    <row r="18" spans="2:21" x14ac:dyDescent="0.25">
      <c r="B18" s="24" t="s">
        <v>64</v>
      </c>
      <c r="C18" s="15">
        <v>269576.18808350712</v>
      </c>
      <c r="D18" s="15">
        <v>297737.61949062423</v>
      </c>
      <c r="E18" s="15">
        <v>310958.74441565544</v>
      </c>
      <c r="F18" s="15">
        <v>318175.49471893272</v>
      </c>
      <c r="G18" s="15">
        <v>322285.75005588611</v>
      </c>
      <c r="I18" s="24" t="s">
        <v>64</v>
      </c>
      <c r="J18" s="15">
        <v>53582.50948050982</v>
      </c>
      <c r="K18" s="15">
        <v>70773.010568745027</v>
      </c>
      <c r="L18" s="15">
        <v>93825.984155292579</v>
      </c>
      <c r="M18" s="15">
        <v>104056.1820999999</v>
      </c>
      <c r="N18" s="15">
        <v>104056.1820999999</v>
      </c>
      <c r="P18" s="24" t="s">
        <v>64</v>
      </c>
      <c r="Q18" s="15">
        <f t="shared" si="1"/>
        <v>323158.69756401691</v>
      </c>
      <c r="R18" s="15">
        <f t="shared" si="0"/>
        <v>368510.63005936926</v>
      </c>
      <c r="S18" s="15">
        <f t="shared" si="0"/>
        <v>404784.72857094801</v>
      </c>
      <c r="T18" s="15">
        <f t="shared" si="0"/>
        <v>422231.67681893264</v>
      </c>
      <c r="U18" s="15">
        <f t="shared" si="0"/>
        <v>426341.93215588602</v>
      </c>
    </row>
    <row r="19" spans="2:21" x14ac:dyDescent="0.25">
      <c r="B19" s="24" t="s">
        <v>46</v>
      </c>
      <c r="C19" s="15">
        <v>24900</v>
      </c>
      <c r="D19" s="15">
        <v>23300</v>
      </c>
      <c r="E19" s="15">
        <v>21200</v>
      </c>
      <c r="F19" s="15">
        <v>22300</v>
      </c>
      <c r="G19" s="15">
        <v>22500</v>
      </c>
      <c r="I19" s="24" t="s">
        <v>46</v>
      </c>
      <c r="J19" s="15">
        <v>2930.0689655172391</v>
      </c>
      <c r="K19" s="15">
        <v>8811.748831016328</v>
      </c>
      <c r="L19" s="15">
        <v>4556.9088982667854</v>
      </c>
      <c r="M19" s="15">
        <v>302.06896551724265</v>
      </c>
      <c r="N19" s="15">
        <v>302.06896551724265</v>
      </c>
      <c r="P19" s="24" t="s">
        <v>46</v>
      </c>
      <c r="Q19" s="15">
        <f t="shared" si="1"/>
        <v>27830.068965517239</v>
      </c>
      <c r="R19" s="15">
        <f t="shared" si="0"/>
        <v>32111.748831016328</v>
      </c>
      <c r="S19" s="15">
        <f t="shared" si="0"/>
        <v>25756.908898266785</v>
      </c>
      <c r="T19" s="15">
        <f t="shared" si="0"/>
        <v>22602.068965517243</v>
      </c>
      <c r="U19" s="15">
        <f t="shared" si="0"/>
        <v>22802.068965517243</v>
      </c>
    </row>
    <row r="20" spans="2:21" x14ac:dyDescent="0.25">
      <c r="B20" s="24" t="s">
        <v>47</v>
      </c>
      <c r="C20" s="15">
        <v>416438.50576654694</v>
      </c>
      <c r="D20" s="15">
        <v>401809.46559003444</v>
      </c>
      <c r="E20" s="15">
        <v>391577.12577442301</v>
      </c>
      <c r="F20" s="15">
        <v>379094.57202337804</v>
      </c>
      <c r="G20" s="15">
        <v>363390.04186884419</v>
      </c>
      <c r="I20" s="24" t="s">
        <v>47</v>
      </c>
      <c r="J20" s="15">
        <v>10161.599999999999</v>
      </c>
      <c r="K20" s="15">
        <v>14042.652400170591</v>
      </c>
      <c r="L20" s="15">
        <v>51934.514409670708</v>
      </c>
      <c r="M20" s="15">
        <v>89826.376419170847</v>
      </c>
      <c r="N20" s="15">
        <v>89826.376419170847</v>
      </c>
      <c r="P20" s="24" t="s">
        <v>47</v>
      </c>
      <c r="Q20" s="15">
        <f t="shared" si="1"/>
        <v>426600.10576654691</v>
      </c>
      <c r="R20" s="15">
        <f t="shared" si="0"/>
        <v>415852.11799020501</v>
      </c>
      <c r="S20" s="15">
        <f t="shared" si="0"/>
        <v>443511.64018409373</v>
      </c>
      <c r="T20" s="15">
        <f t="shared" si="0"/>
        <v>468920.94844254886</v>
      </c>
      <c r="U20" s="15">
        <f t="shared" si="0"/>
        <v>453216.41828801506</v>
      </c>
    </row>
    <row r="21" spans="2:21" x14ac:dyDescent="0.25">
      <c r="B21" s="47" t="s">
        <v>73</v>
      </c>
      <c r="C21" s="46">
        <v>281453.16921508114</v>
      </c>
      <c r="D21" s="46">
        <v>271773.22613338457</v>
      </c>
      <c r="E21" s="46">
        <v>265522.60268629307</v>
      </c>
      <c r="F21" s="46">
        <v>257637.72530376809</v>
      </c>
      <c r="G21" s="46">
        <v>247412.84151775419</v>
      </c>
      <c r="I21" s="47" t="s">
        <v>73</v>
      </c>
      <c r="J21" s="46">
        <f>J20*0.71</f>
        <v>7214.735999999999</v>
      </c>
      <c r="K21" s="46">
        <f>K20*0.77</f>
        <v>10812.842348131355</v>
      </c>
      <c r="L21" s="46">
        <f>L20*0.75</f>
        <v>38950.885807253027</v>
      </c>
      <c r="M21" s="46">
        <f t="shared" ref="M21:N21" si="4">M20*0.75</f>
        <v>67369.782314378128</v>
      </c>
      <c r="N21" s="46">
        <f t="shared" si="4"/>
        <v>67369.782314378128</v>
      </c>
      <c r="P21" s="47" t="s">
        <v>73</v>
      </c>
      <c r="Q21" s="46">
        <f t="shared" si="1"/>
        <v>288667.90521508112</v>
      </c>
      <c r="R21" s="46">
        <f t="shared" si="0"/>
        <v>282586.06848151592</v>
      </c>
      <c r="S21" s="46">
        <f t="shared" si="0"/>
        <v>304473.48849354609</v>
      </c>
      <c r="T21" s="46">
        <f t="shared" si="0"/>
        <v>325007.50761814625</v>
      </c>
      <c r="U21" s="46">
        <f t="shared" si="0"/>
        <v>314782.62383213232</v>
      </c>
    </row>
    <row r="22" spans="2:21" x14ac:dyDescent="0.25">
      <c r="B22" s="47" t="s">
        <v>74</v>
      </c>
      <c r="C22" s="46">
        <v>106082.28930749631</v>
      </c>
      <c r="D22" s="46">
        <v>102433.82968866744</v>
      </c>
      <c r="E22" s="46">
        <v>100077.91219548097</v>
      </c>
      <c r="F22" s="46">
        <v>97106.029356215629</v>
      </c>
      <c r="G22" s="46">
        <v>93252.176571582153</v>
      </c>
      <c r="I22" s="47" t="s">
        <v>74</v>
      </c>
      <c r="J22" s="46">
        <f>J20-J21-J23</f>
        <v>2946.8639999999996</v>
      </c>
      <c r="K22" s="46">
        <f t="shared" ref="K22:N22" si="5">K20-K21-K23</f>
        <v>3229.8100520392363</v>
      </c>
      <c r="L22" s="46">
        <f t="shared" si="5"/>
        <v>12983.628602417681</v>
      </c>
      <c r="M22" s="46">
        <f t="shared" si="5"/>
        <v>22456.594104792719</v>
      </c>
      <c r="N22" s="46">
        <f t="shared" si="5"/>
        <v>22456.594104792719</v>
      </c>
      <c r="P22" s="47" t="s">
        <v>74</v>
      </c>
      <c r="Q22" s="46">
        <f t="shared" si="1"/>
        <v>109029.15330749631</v>
      </c>
      <c r="R22" s="46">
        <f t="shared" si="0"/>
        <v>105663.63974070667</v>
      </c>
      <c r="S22" s="46">
        <f t="shared" si="0"/>
        <v>113061.54079789865</v>
      </c>
      <c r="T22" s="46">
        <f t="shared" si="0"/>
        <v>119562.62346100835</v>
      </c>
      <c r="U22" s="46">
        <f t="shared" si="0"/>
        <v>115708.77067637487</v>
      </c>
    </row>
    <row r="23" spans="2:21" x14ac:dyDescent="0.25">
      <c r="B23" s="47" t="s">
        <v>75</v>
      </c>
      <c r="C23" s="46">
        <v>28903.046551465799</v>
      </c>
      <c r="D23" s="46">
        <v>27602.409456649835</v>
      </c>
      <c r="E23" s="46">
        <v>25976.613088129881</v>
      </c>
      <c r="F23" s="46">
        <v>24350.816719609928</v>
      </c>
      <c r="G23" s="46">
        <v>22725.020351089981</v>
      </c>
      <c r="I23" s="47" t="s">
        <v>75</v>
      </c>
      <c r="J23" s="46">
        <f>J20*0</f>
        <v>0</v>
      </c>
      <c r="K23" s="46">
        <f t="shared" ref="K23:N23" si="6">K20*0</f>
        <v>0</v>
      </c>
      <c r="L23" s="46">
        <f t="shared" si="6"/>
        <v>0</v>
      </c>
      <c r="M23" s="46">
        <f t="shared" si="6"/>
        <v>0</v>
      </c>
      <c r="N23" s="46">
        <f t="shared" si="6"/>
        <v>0</v>
      </c>
      <c r="P23" s="47" t="s">
        <v>75</v>
      </c>
      <c r="Q23" s="46">
        <f t="shared" si="1"/>
        <v>28903.046551465799</v>
      </c>
      <c r="R23" s="46">
        <f t="shared" si="0"/>
        <v>27602.409456649835</v>
      </c>
      <c r="S23" s="46">
        <f t="shared" si="0"/>
        <v>25976.613088129881</v>
      </c>
      <c r="T23" s="46">
        <f t="shared" si="0"/>
        <v>24350.816719609928</v>
      </c>
      <c r="U23" s="46">
        <f t="shared" si="0"/>
        <v>22725.020351089981</v>
      </c>
    </row>
    <row r="24" spans="2:21" x14ac:dyDescent="0.25">
      <c r="B24" s="24" t="s">
        <v>50</v>
      </c>
      <c r="C24" s="15">
        <v>17482.600097306706</v>
      </c>
      <c r="D24" s="15">
        <v>22311.075220621362</v>
      </c>
      <c r="E24" s="15">
        <v>22610.632457601041</v>
      </c>
      <c r="F24" s="15">
        <v>22610.632457601041</v>
      </c>
      <c r="G24" s="15">
        <v>22610.632457601041</v>
      </c>
      <c r="I24" s="24" t="s">
        <v>50</v>
      </c>
      <c r="J24" s="15">
        <v>16882.492352176698</v>
      </c>
      <c r="K24" s="15">
        <v>15456.631465600825</v>
      </c>
      <c r="L24" s="15">
        <v>29363.785962328715</v>
      </c>
      <c r="M24" s="15">
        <v>43270.94045905659</v>
      </c>
      <c r="N24" s="15">
        <v>43270.94045905659</v>
      </c>
      <c r="P24" s="24" t="s">
        <v>50</v>
      </c>
      <c r="Q24" s="15">
        <f t="shared" si="1"/>
        <v>34365.092449483403</v>
      </c>
      <c r="R24" s="15">
        <f t="shared" si="0"/>
        <v>37767.706686222184</v>
      </c>
      <c r="S24" s="15">
        <f t="shared" si="0"/>
        <v>51974.41841992976</v>
      </c>
      <c r="T24" s="15">
        <f t="shared" si="0"/>
        <v>65881.572916657635</v>
      </c>
      <c r="U24" s="15">
        <f t="shared" si="0"/>
        <v>65881.572916657635</v>
      </c>
    </row>
    <row r="25" spans="2:21" x14ac:dyDescent="0.25">
      <c r="B25" s="24" t="s">
        <v>42</v>
      </c>
      <c r="C25" s="15">
        <v>19831</v>
      </c>
      <c r="D25" s="15">
        <v>21330</v>
      </c>
      <c r="E25" s="15">
        <v>22260</v>
      </c>
      <c r="F25" s="15">
        <v>23610</v>
      </c>
      <c r="G25" s="15">
        <v>25080</v>
      </c>
      <c r="I25" s="24" t="s">
        <v>42</v>
      </c>
      <c r="J25" s="15">
        <v>6232.4159299084422</v>
      </c>
      <c r="K25" s="15">
        <v>4172.3107226316306</v>
      </c>
      <c r="L25" s="15">
        <v>3439.9735431339977</v>
      </c>
      <c r="M25" s="15">
        <v>2707.6363636363631</v>
      </c>
      <c r="N25" s="15">
        <v>2707.6363636363631</v>
      </c>
      <c r="P25" s="24" t="s">
        <v>42</v>
      </c>
      <c r="Q25" s="15">
        <f t="shared" si="1"/>
        <v>26063.415929908442</v>
      </c>
      <c r="R25" s="15">
        <f t="shared" si="0"/>
        <v>25502.310722631632</v>
      </c>
      <c r="S25" s="15">
        <f t="shared" si="0"/>
        <v>25699.973543133998</v>
      </c>
      <c r="T25" s="15">
        <f t="shared" si="0"/>
        <v>26317.636363636364</v>
      </c>
      <c r="U25" s="15">
        <f t="shared" si="0"/>
        <v>27787.636363636364</v>
      </c>
    </row>
    <row r="26" spans="2:21" x14ac:dyDescent="0.25">
      <c r="B26" s="24" t="s">
        <v>51</v>
      </c>
      <c r="C26" s="15">
        <v>82051.710000000006</v>
      </c>
      <c r="D26" s="15">
        <v>88211.32</v>
      </c>
      <c r="E26" s="15">
        <v>88497.45</v>
      </c>
      <c r="F26" s="15">
        <v>88497.45</v>
      </c>
      <c r="G26" s="15">
        <v>88497.45</v>
      </c>
      <c r="I26" s="24" t="s">
        <v>51</v>
      </c>
      <c r="J26" s="15">
        <v>16169.193238991602</v>
      </c>
      <c r="K26" s="15">
        <v>31270.628336470589</v>
      </c>
      <c r="L26" s="15">
        <v>22748.997148235292</v>
      </c>
      <c r="M26" s="15">
        <v>14227.365960000008</v>
      </c>
      <c r="N26" s="15">
        <v>14227.365960000008</v>
      </c>
      <c r="P26" s="24" t="s">
        <v>51</v>
      </c>
      <c r="Q26" s="15">
        <f t="shared" si="1"/>
        <v>98220.90323899161</v>
      </c>
      <c r="R26" s="15">
        <f t="shared" si="0"/>
        <v>119481.9483364706</v>
      </c>
      <c r="S26" s="15">
        <f t="shared" si="0"/>
        <v>111246.44714823528</v>
      </c>
      <c r="T26" s="15">
        <f t="shared" si="0"/>
        <v>102724.81596000001</v>
      </c>
      <c r="U26" s="15">
        <f t="shared" si="0"/>
        <v>102724.81596000001</v>
      </c>
    </row>
    <row r="27" spans="2:21" x14ac:dyDescent="0.25">
      <c r="B27" s="24" t="s">
        <v>52</v>
      </c>
      <c r="C27" s="15">
        <v>22100.485452904853</v>
      </c>
      <c r="D27" s="15">
        <v>22526.725340756384</v>
      </c>
      <c r="E27" s="15">
        <v>22547.733099130528</v>
      </c>
      <c r="F27" s="15">
        <v>22342.312701545707</v>
      </c>
      <c r="G27" s="15">
        <v>22331.742081166096</v>
      </c>
      <c r="I27" s="24" t="s">
        <v>52</v>
      </c>
      <c r="J27" s="15">
        <v>15546.843192717106</v>
      </c>
      <c r="K27" s="15">
        <v>20249.423928844153</v>
      </c>
      <c r="L27" s="15">
        <v>21825.273185403581</v>
      </c>
      <c r="M27" s="15">
        <v>23401.122441963002</v>
      </c>
      <c r="N27" s="15">
        <v>23401.122441963002</v>
      </c>
      <c r="P27" s="24" t="s">
        <v>52</v>
      </c>
      <c r="Q27" s="15">
        <f t="shared" si="1"/>
        <v>37647.328645621958</v>
      </c>
      <c r="R27" s="15">
        <f t="shared" si="0"/>
        <v>42776.149269600537</v>
      </c>
      <c r="S27" s="15">
        <f t="shared" si="0"/>
        <v>44373.006284534109</v>
      </c>
      <c r="T27" s="15">
        <f t="shared" si="0"/>
        <v>45743.435143508708</v>
      </c>
      <c r="U27" s="15">
        <f t="shared" si="0"/>
        <v>45732.864523129101</v>
      </c>
    </row>
    <row r="28" spans="2:21" x14ac:dyDescent="0.25">
      <c r="B28" s="24" t="s">
        <v>53</v>
      </c>
      <c r="C28" s="15">
        <v>517783.37721947307</v>
      </c>
      <c r="D28" s="15">
        <v>509811.59942547232</v>
      </c>
      <c r="E28" s="15">
        <v>502129.78822839138</v>
      </c>
      <c r="F28" s="15">
        <v>507311.38172835455</v>
      </c>
      <c r="G28" s="15">
        <v>513529.29392830987</v>
      </c>
      <c r="I28" s="24" t="s">
        <v>53</v>
      </c>
      <c r="J28" s="15">
        <v>233144.92155422989</v>
      </c>
      <c r="K28" s="15">
        <v>259332.47733367357</v>
      </c>
      <c r="L28" s="15">
        <v>281276.40005125076</v>
      </c>
      <c r="M28" s="15">
        <v>288760.11521780083</v>
      </c>
      <c r="N28" s="15">
        <v>297740.57341766072</v>
      </c>
      <c r="P28" s="24" t="s">
        <v>53</v>
      </c>
      <c r="Q28" s="15">
        <f t="shared" si="1"/>
        <v>750928.29877370293</v>
      </c>
      <c r="R28" s="15">
        <f t="shared" si="0"/>
        <v>769144.07675914583</v>
      </c>
      <c r="S28" s="15">
        <f t="shared" si="0"/>
        <v>783406.18827964214</v>
      </c>
      <c r="T28" s="15">
        <f t="shared" si="0"/>
        <v>796071.49694615533</v>
      </c>
      <c r="U28" s="15">
        <f t="shared" si="0"/>
        <v>811269.86734597059</v>
      </c>
    </row>
    <row r="29" spans="2:21" x14ac:dyDescent="0.25">
      <c r="B29" s="24" t="s">
        <v>55</v>
      </c>
      <c r="C29" s="15">
        <v>20577.378378378377</v>
      </c>
      <c r="D29" s="15">
        <v>18499.62162162162</v>
      </c>
      <c r="E29" s="15">
        <v>18478.819819819819</v>
      </c>
      <c r="F29" s="15">
        <v>18478.819819819819</v>
      </c>
      <c r="G29" s="15">
        <v>18478.819819819819</v>
      </c>
      <c r="I29" s="24" t="s">
        <v>55</v>
      </c>
      <c r="J29" s="15">
        <v>5291.919504775954</v>
      </c>
      <c r="K29" s="15">
        <v>7746.5225631991652</v>
      </c>
      <c r="L29" s="15">
        <v>6993.0094243168523</v>
      </c>
      <c r="M29" s="15">
        <v>6239.4962854345431</v>
      </c>
      <c r="N29" s="15">
        <v>6239.4962854345431</v>
      </c>
      <c r="P29" s="24" t="s">
        <v>55</v>
      </c>
      <c r="Q29" s="15">
        <f t="shared" si="1"/>
        <v>25869.29788315433</v>
      </c>
      <c r="R29" s="15">
        <f t="shared" si="0"/>
        <v>26246.144184820783</v>
      </c>
      <c r="S29" s="15">
        <f t="shared" si="0"/>
        <v>25471.829244136672</v>
      </c>
      <c r="T29" s="15">
        <f t="shared" si="0"/>
        <v>24718.316105254362</v>
      </c>
      <c r="U29" s="15">
        <f t="shared" si="0"/>
        <v>24718.316105254362</v>
      </c>
    </row>
    <row r="30" spans="2:21" x14ac:dyDescent="0.25">
      <c r="B30" s="24" t="s">
        <v>56</v>
      </c>
      <c r="C30" s="15">
        <v>9520</v>
      </c>
      <c r="D30" s="15">
        <v>10000</v>
      </c>
      <c r="E30" s="15">
        <v>10000</v>
      </c>
      <c r="F30" s="15">
        <v>10000</v>
      </c>
      <c r="G30" s="15">
        <v>10000</v>
      </c>
      <c r="I30" s="24" t="s">
        <v>56</v>
      </c>
      <c r="J30" s="15">
        <v>2777.4111414367221</v>
      </c>
      <c r="K30" s="15">
        <v>3651.8040545861004</v>
      </c>
      <c r="L30" s="15">
        <v>3649.9299229254939</v>
      </c>
      <c r="M30" s="15">
        <v>3648.0557912648892</v>
      </c>
      <c r="N30" s="15">
        <v>3648.0557912648892</v>
      </c>
      <c r="P30" s="24" t="s">
        <v>56</v>
      </c>
      <c r="Q30" s="15">
        <f t="shared" si="1"/>
        <v>12297.411141436722</v>
      </c>
      <c r="R30" s="15">
        <f t="shared" si="0"/>
        <v>13651.8040545861</v>
      </c>
      <c r="S30" s="15">
        <f t="shared" si="0"/>
        <v>13649.929922925494</v>
      </c>
      <c r="T30" s="15">
        <f t="shared" si="0"/>
        <v>13648.055791264889</v>
      </c>
      <c r="U30" s="15">
        <f t="shared" si="0"/>
        <v>13648.055791264889</v>
      </c>
    </row>
    <row r="31" spans="2:21" x14ac:dyDescent="0.25">
      <c r="B31" s="24" t="s">
        <v>54</v>
      </c>
      <c r="C31" s="15">
        <v>13570</v>
      </c>
      <c r="D31" s="15">
        <v>12860</v>
      </c>
      <c r="E31" s="15">
        <v>12240</v>
      </c>
      <c r="F31" s="15">
        <v>12240</v>
      </c>
      <c r="G31" s="15">
        <v>12240</v>
      </c>
      <c r="I31" s="24" t="s">
        <v>54</v>
      </c>
      <c r="J31" s="15">
        <v>6429.6804453781551</v>
      </c>
      <c r="K31" s="15">
        <v>9226.3415588235312</v>
      </c>
      <c r="L31" s="15">
        <v>11612.381529411767</v>
      </c>
      <c r="M31" s="15">
        <v>13998.421500000008</v>
      </c>
      <c r="N31" s="15">
        <v>13998.421500000008</v>
      </c>
      <c r="P31" s="24" t="s">
        <v>54</v>
      </c>
      <c r="Q31" s="15">
        <f t="shared" si="1"/>
        <v>19999.680445378155</v>
      </c>
      <c r="R31" s="15">
        <f t="shared" si="0"/>
        <v>22086.341558823529</v>
      </c>
      <c r="S31" s="15">
        <f t="shared" si="0"/>
        <v>23852.381529411767</v>
      </c>
      <c r="T31" s="15">
        <f t="shared" si="0"/>
        <v>26238.421500000008</v>
      </c>
      <c r="U31" s="15">
        <f t="shared" si="0"/>
        <v>26238.421500000008</v>
      </c>
    </row>
    <row r="32" spans="2:21" x14ac:dyDescent="0.25">
      <c r="B32" s="24" t="s">
        <v>48</v>
      </c>
      <c r="C32" s="15">
        <v>1348.7</v>
      </c>
      <c r="D32" s="15">
        <v>1374.16</v>
      </c>
      <c r="E32" s="15">
        <v>1410</v>
      </c>
      <c r="F32" s="15">
        <v>1439</v>
      </c>
      <c r="G32" s="15">
        <v>1455</v>
      </c>
      <c r="I32" s="24" t="s">
        <v>48</v>
      </c>
      <c r="J32" s="15">
        <v>6993.6</v>
      </c>
      <c r="K32" s="15">
        <v>5235.8999999999996</v>
      </c>
      <c r="L32" s="15">
        <v>5440.5</v>
      </c>
      <c r="M32" s="15">
        <v>5440.5</v>
      </c>
      <c r="N32" s="15">
        <v>5440.5</v>
      </c>
      <c r="P32" s="24" t="s">
        <v>48</v>
      </c>
      <c r="Q32" s="15">
        <f t="shared" si="1"/>
        <v>8342.3000000000011</v>
      </c>
      <c r="R32" s="15">
        <f t="shared" si="0"/>
        <v>6610.0599999999995</v>
      </c>
      <c r="S32" s="15">
        <f t="shared" si="0"/>
        <v>6850.5</v>
      </c>
      <c r="T32" s="15">
        <f t="shared" si="0"/>
        <v>6879.5</v>
      </c>
      <c r="U32" s="15">
        <f t="shared" si="0"/>
        <v>6895.5</v>
      </c>
    </row>
    <row r="33" spans="2:21" x14ac:dyDescent="0.25">
      <c r="B33" s="24" t="s">
        <v>76</v>
      </c>
      <c r="C33" s="15">
        <v>0</v>
      </c>
      <c r="D33" s="15">
        <v>0</v>
      </c>
      <c r="E33" s="15">
        <v>0</v>
      </c>
      <c r="F33" s="15">
        <v>0</v>
      </c>
      <c r="G33" s="15">
        <v>0</v>
      </c>
      <c r="I33" s="24" t="s">
        <v>76</v>
      </c>
      <c r="J33" s="15">
        <v>0</v>
      </c>
      <c r="K33" s="15">
        <v>0</v>
      </c>
      <c r="L33" s="15">
        <v>3825</v>
      </c>
      <c r="M33" s="15">
        <v>3737</v>
      </c>
      <c r="N33" s="15">
        <v>3757</v>
      </c>
      <c r="P33" s="24" t="s">
        <v>76</v>
      </c>
      <c r="Q33" s="15">
        <f t="shared" si="1"/>
        <v>0</v>
      </c>
      <c r="R33" s="15">
        <f t="shared" si="0"/>
        <v>0</v>
      </c>
      <c r="S33" s="15">
        <f t="shared" si="0"/>
        <v>3825</v>
      </c>
      <c r="T33" s="15">
        <f t="shared" si="0"/>
        <v>3737</v>
      </c>
      <c r="U33" s="15">
        <f t="shared" si="0"/>
        <v>3757</v>
      </c>
    </row>
    <row r="34" spans="2:21" x14ac:dyDescent="0.25">
      <c r="B34" s="24" t="s">
        <v>57</v>
      </c>
      <c r="C34" s="15">
        <v>338180.2001053213</v>
      </c>
      <c r="D34" s="15">
        <v>313980.37563630228</v>
      </c>
      <c r="E34" s="15">
        <v>303423.81955415377</v>
      </c>
      <c r="F34" s="15">
        <v>292990.73196419416</v>
      </c>
      <c r="G34" s="15">
        <v>281909.4347902427</v>
      </c>
      <c r="I34" s="24" t="s">
        <v>57</v>
      </c>
      <c r="J34" s="15">
        <v>67605.49890182259</v>
      </c>
      <c r="K34" s="15">
        <v>141579.07926843135</v>
      </c>
      <c r="L34" s="15">
        <v>156505.952580196</v>
      </c>
      <c r="M34" s="15">
        <v>171432.82589196076</v>
      </c>
      <c r="N34" s="15">
        <v>171432.82589196076</v>
      </c>
      <c r="P34" s="24" t="s">
        <v>57</v>
      </c>
      <c r="Q34" s="15">
        <f t="shared" si="1"/>
        <v>405785.69900714391</v>
      </c>
      <c r="R34" s="15">
        <f t="shared" si="0"/>
        <v>455559.45490473363</v>
      </c>
      <c r="S34" s="15">
        <f t="shared" si="0"/>
        <v>459929.7721343498</v>
      </c>
      <c r="T34" s="15">
        <f t="shared" si="0"/>
        <v>464423.55785615492</v>
      </c>
      <c r="U34" s="15">
        <f t="shared" si="0"/>
        <v>453342.26068220346</v>
      </c>
    </row>
    <row r="35" spans="2:21" x14ac:dyDescent="0.25">
      <c r="B35" s="24" t="s">
        <v>58</v>
      </c>
      <c r="C35" s="15">
        <v>169443.71319691956</v>
      </c>
      <c r="D35" s="15">
        <v>179643.07357208879</v>
      </c>
      <c r="E35" s="15">
        <v>186267.01757208878</v>
      </c>
      <c r="F35" s="15">
        <v>190547.01897208879</v>
      </c>
      <c r="G35" s="15">
        <v>197017.2717323034</v>
      </c>
      <c r="I35" s="24" t="s">
        <v>58</v>
      </c>
      <c r="J35" s="15">
        <v>1909.679999999993</v>
      </c>
      <c r="K35" s="15">
        <v>4187.2800000000279</v>
      </c>
      <c r="L35" s="15">
        <v>3801.8400000000247</v>
      </c>
      <c r="M35" s="15">
        <v>3416.4000000000233</v>
      </c>
      <c r="N35" s="15">
        <v>3416.4000000000233</v>
      </c>
      <c r="P35" s="24" t="s">
        <v>58</v>
      </c>
      <c r="Q35" s="15">
        <f t="shared" si="1"/>
        <v>171353.39319691955</v>
      </c>
      <c r="R35" s="15">
        <f t="shared" si="0"/>
        <v>183830.35357208882</v>
      </c>
      <c r="S35" s="15">
        <f t="shared" si="0"/>
        <v>190068.8575720888</v>
      </c>
      <c r="T35" s="15">
        <f t="shared" si="0"/>
        <v>193963.41897208881</v>
      </c>
      <c r="U35" s="15">
        <f t="shared" si="0"/>
        <v>200433.67173230342</v>
      </c>
    </row>
    <row r="36" spans="2:21" x14ac:dyDescent="0.25">
      <c r="B36" s="24" t="s">
        <v>59</v>
      </c>
      <c r="C36" s="15">
        <v>44487.284233899816</v>
      </c>
      <c r="D36" s="15">
        <v>46790.670804774156</v>
      </c>
      <c r="E36" s="15">
        <v>48982.914166225157</v>
      </c>
      <c r="F36" s="15">
        <v>50996.231512884093</v>
      </c>
      <c r="G36" s="15">
        <v>50996.231512884093</v>
      </c>
      <c r="I36" s="24" t="s">
        <v>59</v>
      </c>
      <c r="J36" s="15">
        <v>8757.6343521457202</v>
      </c>
      <c r="K36" s="15">
        <v>15340.964479999981</v>
      </c>
      <c r="L36" s="15">
        <v>30704.486449999964</v>
      </c>
      <c r="M36" s="15">
        <v>46068.008419999955</v>
      </c>
      <c r="N36" s="15">
        <v>46068.008419999955</v>
      </c>
      <c r="P36" s="24" t="s">
        <v>59</v>
      </c>
      <c r="Q36" s="15">
        <f t="shared" si="1"/>
        <v>53244.918586045533</v>
      </c>
      <c r="R36" s="15">
        <f t="shared" si="0"/>
        <v>62131.635284774136</v>
      </c>
      <c r="S36" s="15">
        <f t="shared" si="0"/>
        <v>79687.400616225117</v>
      </c>
      <c r="T36" s="15">
        <f t="shared" si="0"/>
        <v>97064.239932884055</v>
      </c>
      <c r="U36" s="15">
        <f t="shared" si="0"/>
        <v>97064.239932884055</v>
      </c>
    </row>
    <row r="37" spans="2:21" x14ac:dyDescent="0.25">
      <c r="B37" s="24" t="s">
        <v>60</v>
      </c>
      <c r="C37" s="15">
        <v>90000</v>
      </c>
      <c r="D37" s="15">
        <v>93194</v>
      </c>
      <c r="E37" s="15">
        <v>97948</v>
      </c>
      <c r="F37" s="15">
        <v>106560</v>
      </c>
      <c r="G37" s="15">
        <v>115931</v>
      </c>
      <c r="I37" s="24" t="s">
        <v>60</v>
      </c>
      <c r="J37" s="15">
        <v>11902.904806768376</v>
      </c>
      <c r="K37" s="15">
        <v>15720.731682339509</v>
      </c>
      <c r="L37" s="15">
        <v>32110.827276941625</v>
      </c>
      <c r="M37" s="15">
        <v>48500.922871543728</v>
      </c>
      <c r="N37" s="15">
        <v>48500.922871543728</v>
      </c>
      <c r="P37" s="24" t="s">
        <v>60</v>
      </c>
      <c r="Q37" s="15">
        <f t="shared" si="1"/>
        <v>101902.90480676838</v>
      </c>
      <c r="R37" s="15">
        <f t="shared" si="0"/>
        <v>108914.73168233951</v>
      </c>
      <c r="S37" s="15">
        <f t="shared" si="0"/>
        <v>130058.82727694162</v>
      </c>
      <c r="T37" s="15">
        <f t="shared" si="0"/>
        <v>155060.92287154373</v>
      </c>
      <c r="U37" s="15">
        <f t="shared" si="0"/>
        <v>164431.92287154373</v>
      </c>
    </row>
    <row r="38" spans="2:21" x14ac:dyDescent="0.25">
      <c r="B38" s="24" t="s">
        <v>61</v>
      </c>
      <c r="C38" s="15">
        <v>22229.095679999999</v>
      </c>
      <c r="D38" s="15">
        <v>27516.224339999997</v>
      </c>
      <c r="E38" s="15">
        <v>33025.258034999999</v>
      </c>
      <c r="F38" s="15">
        <v>39084.230295000001</v>
      </c>
      <c r="G38" s="15">
        <v>44168.750010000003</v>
      </c>
      <c r="I38" s="24" t="s">
        <v>61</v>
      </c>
      <c r="J38" s="15">
        <v>9734.7690000000002</v>
      </c>
      <c r="K38" s="15">
        <v>10461.0825</v>
      </c>
      <c r="L38" s="15">
        <v>18569.7765</v>
      </c>
      <c r="M38" s="15">
        <v>25789.549500000001</v>
      </c>
      <c r="N38" s="15">
        <v>27296.379000000001</v>
      </c>
      <c r="P38" s="24" t="s">
        <v>61</v>
      </c>
      <c r="Q38" s="15">
        <f t="shared" si="1"/>
        <v>31963.864679999999</v>
      </c>
      <c r="R38" s="15">
        <f t="shared" si="0"/>
        <v>37977.306839999997</v>
      </c>
      <c r="S38" s="15">
        <f t="shared" si="0"/>
        <v>51595.034534999999</v>
      </c>
      <c r="T38" s="15">
        <f t="shared" si="0"/>
        <v>64873.779795000002</v>
      </c>
      <c r="U38" s="15">
        <f t="shared" si="0"/>
        <v>71465.129010000004</v>
      </c>
    </row>
    <row r="39" spans="2:21" x14ac:dyDescent="0.25">
      <c r="B39" s="27" t="s">
        <v>65</v>
      </c>
      <c r="C39" s="17">
        <v>8700</v>
      </c>
      <c r="D39" s="17">
        <v>9800</v>
      </c>
      <c r="E39" s="17">
        <v>9800</v>
      </c>
      <c r="F39" s="17">
        <v>9800</v>
      </c>
      <c r="G39" s="17">
        <v>9800</v>
      </c>
      <c r="I39" s="27" t="s">
        <v>65</v>
      </c>
      <c r="J39" s="17">
        <v>8532.4556311032502</v>
      </c>
      <c r="K39" s="17">
        <v>6628.2840458724531</v>
      </c>
      <c r="L39" s="17">
        <v>6521.6477142610693</v>
      </c>
      <c r="M39" s="17">
        <v>0</v>
      </c>
      <c r="N39" s="17">
        <v>0</v>
      </c>
      <c r="P39" s="27" t="s">
        <v>65</v>
      </c>
      <c r="Q39" s="17">
        <f t="shared" si="1"/>
        <v>17232.45563110325</v>
      </c>
      <c r="R39" s="17">
        <f t="shared" si="0"/>
        <v>16428.284045872453</v>
      </c>
      <c r="S39" s="17">
        <f t="shared" si="0"/>
        <v>16321.647714261069</v>
      </c>
      <c r="T39" s="17">
        <f t="shared" si="0"/>
        <v>9800</v>
      </c>
      <c r="U39" s="17">
        <f t="shared" si="0"/>
        <v>9800</v>
      </c>
    </row>
    <row r="40" spans="2:21" x14ac:dyDescent="0.25">
      <c r="B40" s="28" t="s">
        <v>63</v>
      </c>
      <c r="C40">
        <v>8123</v>
      </c>
      <c r="D40">
        <v>8969</v>
      </c>
      <c r="E40">
        <v>9329</v>
      </c>
      <c r="F40">
        <v>9329</v>
      </c>
      <c r="G40">
        <v>9329</v>
      </c>
      <c r="I40" s="28" t="s">
        <v>63</v>
      </c>
      <c r="J40" s="15">
        <v>0</v>
      </c>
      <c r="K40" s="15">
        <v>0</v>
      </c>
      <c r="L40" s="15">
        <v>843.34246885859693</v>
      </c>
      <c r="M40" s="15">
        <v>1686.6849377171939</v>
      </c>
      <c r="N40" s="15">
        <v>1686.6849377171939</v>
      </c>
      <c r="P40" s="28" t="s">
        <v>63</v>
      </c>
      <c r="Q40" s="17">
        <f t="shared" ref="Q40" si="7">C40+J40</f>
        <v>8123</v>
      </c>
      <c r="R40" s="17">
        <f t="shared" ref="R40" si="8">D40+K40</f>
        <v>8969</v>
      </c>
      <c r="S40" s="17">
        <f t="shared" ref="S40" si="9">E40+L40</f>
        <v>10172.342468858596</v>
      </c>
      <c r="T40" s="17">
        <f t="shared" ref="T40" si="10">F40+M40</f>
        <v>11015.684937717193</v>
      </c>
      <c r="U40" s="17">
        <f t="shared" ref="U40" si="11">G40+N40</f>
        <v>11015.684937717193</v>
      </c>
    </row>
    <row r="41" spans="2:21" x14ac:dyDescent="0.25">
      <c r="B41" s="28" t="s">
        <v>62</v>
      </c>
      <c r="C41" s="15">
        <v>51621.749708025804</v>
      </c>
      <c r="D41" s="15">
        <v>52404.0455929741</v>
      </c>
      <c r="E41" s="15">
        <v>52404.0455929741</v>
      </c>
      <c r="F41" s="15">
        <v>54237.068011304902</v>
      </c>
      <c r="G41" s="15">
        <v>55566.863557491</v>
      </c>
      <c r="I41" s="28" t="s">
        <v>62</v>
      </c>
      <c r="J41" s="15">
        <v>1611.8400000000001</v>
      </c>
      <c r="K41" s="15">
        <v>6133.4653911423347</v>
      </c>
      <c r="L41" s="15">
        <v>8241.6986819345984</v>
      </c>
      <c r="M41" s="15">
        <v>10349.931972726859</v>
      </c>
      <c r="N41" s="15">
        <v>10349.931972726859</v>
      </c>
      <c r="P41" s="28" t="s">
        <v>62</v>
      </c>
      <c r="Q41" s="15">
        <f t="shared" si="1"/>
        <v>53233.5897080258</v>
      </c>
      <c r="R41" s="15">
        <f t="shared" si="0"/>
        <v>58537.510984116438</v>
      </c>
      <c r="S41" s="15">
        <f t="shared" si="0"/>
        <v>60645.744274908699</v>
      </c>
      <c r="T41" s="15">
        <f t="shared" si="0"/>
        <v>64586.999984031761</v>
      </c>
      <c r="U41" s="15">
        <f t="shared" si="0"/>
        <v>65916.79553021786</v>
      </c>
    </row>
    <row r="42" spans="2:21" x14ac:dyDescent="0.25">
      <c r="B42" s="28" t="s">
        <v>67</v>
      </c>
      <c r="C42" s="15">
        <v>578659.14288199996</v>
      </c>
      <c r="D42" s="15">
        <v>550096.22739399993</v>
      </c>
      <c r="E42" s="15">
        <v>536813.56502205983</v>
      </c>
      <c r="F42" s="15">
        <v>527216.14105292188</v>
      </c>
      <c r="G42" s="15">
        <v>521114.01797964657</v>
      </c>
      <c r="I42" s="28" t="s">
        <v>67</v>
      </c>
      <c r="J42" s="15">
        <v>217943.94933969912</v>
      </c>
      <c r="K42" s="15">
        <v>195776.6190665648</v>
      </c>
      <c r="L42" s="15">
        <v>283600.22353963391</v>
      </c>
      <c r="M42" s="15">
        <v>371423.82801270293</v>
      </c>
      <c r="N42" s="15">
        <v>371423.82801270293</v>
      </c>
      <c r="P42" s="28" t="s">
        <v>67</v>
      </c>
      <c r="Q42" s="15">
        <f t="shared" si="1"/>
        <v>796603.09222169907</v>
      </c>
      <c r="R42" s="15">
        <f t="shared" si="0"/>
        <v>745872.84646056476</v>
      </c>
      <c r="S42" s="15">
        <f t="shared" si="0"/>
        <v>820413.78856169374</v>
      </c>
      <c r="T42" s="15">
        <f t="shared" si="0"/>
        <v>898639.96906562475</v>
      </c>
      <c r="U42" s="15">
        <f t="shared" si="0"/>
        <v>892537.84599234955</v>
      </c>
    </row>
    <row r="43" spans="2:21" x14ac:dyDescent="0.25">
      <c r="C43" s="15"/>
      <c r="D43" s="15"/>
      <c r="E43" s="15"/>
      <c r="F43" s="15"/>
      <c r="G43" s="15"/>
    </row>
  </sheetData>
  <sheetProtection password="DEC9"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2:U43"/>
  <sheetViews>
    <sheetView topLeftCell="P1" workbookViewId="0">
      <selection activeCell="AF10" sqref="AF10"/>
    </sheetView>
  </sheetViews>
  <sheetFormatPr defaultColWidth="9.140625" defaultRowHeight="15" x14ac:dyDescent="0.25"/>
  <cols>
    <col min="1" max="1" width="9.140625" hidden="1" customWidth="1"/>
    <col min="2" max="2" width="79.28515625" hidden="1" customWidth="1"/>
    <col min="3" max="7" width="6.42578125" hidden="1" customWidth="1"/>
    <col min="8" max="8" width="9.140625" hidden="1" customWidth="1"/>
    <col min="9" max="9" width="40.85546875" hidden="1" customWidth="1"/>
    <col min="10" max="14" width="6.42578125" hidden="1" customWidth="1"/>
    <col min="15" max="15" width="0" hidden="1" customWidth="1"/>
    <col min="16" max="16" width="27.85546875" bestFit="1" customWidth="1"/>
    <col min="17" max="21" width="6.42578125" bestFit="1" customWidth="1"/>
  </cols>
  <sheetData>
    <row r="2" spans="2:21" ht="18.75" x14ac:dyDescent="0.3">
      <c r="B2" s="18" t="s">
        <v>68</v>
      </c>
      <c r="I2" s="18" t="s">
        <v>79</v>
      </c>
      <c r="P2" s="18" t="s">
        <v>81</v>
      </c>
    </row>
    <row r="3" spans="2:21" ht="18.75" x14ac:dyDescent="0.3">
      <c r="B3" s="18" t="s">
        <v>77</v>
      </c>
      <c r="I3" s="18" t="s">
        <v>80</v>
      </c>
      <c r="P3" s="18" t="s">
        <v>91</v>
      </c>
    </row>
    <row r="4" spans="2:21" ht="15.75" thickBot="1" x14ac:dyDescent="0.3">
      <c r="B4" s="19" t="s">
        <v>37</v>
      </c>
      <c r="C4" s="20"/>
      <c r="D4" s="20"/>
      <c r="E4" s="20"/>
      <c r="F4" s="20"/>
      <c r="G4" s="20"/>
      <c r="I4" s="19" t="s">
        <v>37</v>
      </c>
      <c r="J4" s="20"/>
      <c r="K4" s="20"/>
      <c r="L4" s="20"/>
      <c r="M4" s="20"/>
      <c r="N4" s="20"/>
      <c r="P4" s="19" t="s">
        <v>37</v>
      </c>
    </row>
    <row r="5" spans="2:21" ht="16.5" thickTop="1" thickBot="1" x14ac:dyDescent="0.3">
      <c r="B5" s="10" t="s">
        <v>38</v>
      </c>
      <c r="C5" s="11">
        <v>2015</v>
      </c>
      <c r="D5" s="11">
        <v>2020</v>
      </c>
      <c r="E5" s="11">
        <v>2025</v>
      </c>
      <c r="F5" s="11">
        <v>2030</v>
      </c>
      <c r="G5" s="11">
        <v>2035</v>
      </c>
      <c r="I5" s="10" t="s">
        <v>38</v>
      </c>
      <c r="J5" s="11">
        <v>2015</v>
      </c>
      <c r="K5" s="11">
        <v>2020</v>
      </c>
      <c r="L5" s="11">
        <v>2025</v>
      </c>
      <c r="M5" s="11">
        <v>2030</v>
      </c>
      <c r="N5" s="11">
        <v>2035</v>
      </c>
      <c r="P5" s="10" t="s">
        <v>38</v>
      </c>
      <c r="Q5" s="11">
        <v>2015</v>
      </c>
      <c r="R5" s="11">
        <v>2020</v>
      </c>
      <c r="S5" s="11">
        <v>2025</v>
      </c>
      <c r="T5" s="11">
        <v>2030</v>
      </c>
      <c r="U5" s="11">
        <v>2035</v>
      </c>
    </row>
    <row r="6" spans="2:21" ht="15.75" thickTop="1" x14ac:dyDescent="0.25">
      <c r="B6" s="12" t="s">
        <v>39</v>
      </c>
      <c r="C6" s="13">
        <v>274.47336838168525</v>
      </c>
      <c r="D6" s="13">
        <v>498.07732048350363</v>
      </c>
      <c r="E6" s="13">
        <v>427.62680201303641</v>
      </c>
      <c r="F6" s="13">
        <v>330.79114943373571</v>
      </c>
      <c r="G6" s="13">
        <v>328.24568181394062</v>
      </c>
      <c r="I6" s="12" t="s">
        <v>39</v>
      </c>
      <c r="J6" s="13">
        <v>237.92941176470589</v>
      </c>
      <c r="K6" s="13">
        <v>237.92941176470589</v>
      </c>
      <c r="L6" s="13">
        <v>306.25882352941164</v>
      </c>
      <c r="M6" s="13">
        <v>374.58823529411762</v>
      </c>
      <c r="N6" s="13">
        <v>374.58823529411762</v>
      </c>
      <c r="P6" s="12" t="s">
        <v>39</v>
      </c>
      <c r="Q6" s="13">
        <f>C6+J6</f>
        <v>512.40278014639114</v>
      </c>
      <c r="R6" s="13">
        <f t="shared" ref="R6:U42" si="0">D6+K6</f>
        <v>736.00673224820957</v>
      </c>
      <c r="S6" s="13">
        <f t="shared" si="0"/>
        <v>733.885625542448</v>
      </c>
      <c r="T6" s="13">
        <f t="shared" si="0"/>
        <v>705.37938472785333</v>
      </c>
      <c r="U6" s="13">
        <f t="shared" si="0"/>
        <v>702.83391710805824</v>
      </c>
    </row>
    <row r="7" spans="2:21" x14ac:dyDescent="0.25">
      <c r="B7" s="14" t="s">
        <v>69</v>
      </c>
      <c r="C7" s="15">
        <v>14</v>
      </c>
      <c r="D7" s="15">
        <v>17</v>
      </c>
      <c r="E7" s="15">
        <v>23</v>
      </c>
      <c r="F7" s="15">
        <v>23</v>
      </c>
      <c r="G7" s="15">
        <v>23</v>
      </c>
      <c r="I7" s="14" t="s">
        <v>69</v>
      </c>
      <c r="J7" s="15">
        <v>0</v>
      </c>
      <c r="K7" s="15">
        <v>22</v>
      </c>
      <c r="L7" s="15">
        <v>30</v>
      </c>
      <c r="M7" s="15">
        <v>30</v>
      </c>
      <c r="N7" s="15">
        <v>30</v>
      </c>
      <c r="P7" s="14" t="s">
        <v>69</v>
      </c>
      <c r="Q7" s="13">
        <f t="shared" ref="Q7:Q42" si="1">C7+J7</f>
        <v>14</v>
      </c>
      <c r="R7" s="13">
        <f t="shared" si="0"/>
        <v>39</v>
      </c>
      <c r="S7" s="13">
        <f t="shared" si="0"/>
        <v>53</v>
      </c>
      <c r="T7" s="13">
        <f t="shared" si="0"/>
        <v>53</v>
      </c>
      <c r="U7" s="13">
        <f t="shared" si="0"/>
        <v>53</v>
      </c>
    </row>
    <row r="8" spans="2:21" x14ac:dyDescent="0.25">
      <c r="B8" s="14" t="s">
        <v>40</v>
      </c>
      <c r="C8" s="15">
        <v>1121.54</v>
      </c>
      <c r="D8" s="15">
        <v>1185.1600000000001</v>
      </c>
      <c r="E8" s="15">
        <v>1216.02</v>
      </c>
      <c r="F8" s="15">
        <v>1216.02</v>
      </c>
      <c r="G8" s="15">
        <v>1216.02</v>
      </c>
      <c r="I8" s="14" t="s">
        <v>40</v>
      </c>
      <c r="J8" s="15">
        <v>188.66805267124596</v>
      </c>
      <c r="K8" s="15">
        <v>307.49768650815855</v>
      </c>
      <c r="L8" s="15">
        <v>431.81722325806896</v>
      </c>
      <c r="M8" s="15">
        <v>540.10112701186415</v>
      </c>
      <c r="N8" s="15">
        <v>540.10112701186415</v>
      </c>
      <c r="P8" s="14" t="s">
        <v>40</v>
      </c>
      <c r="Q8" s="13">
        <f t="shared" si="1"/>
        <v>1310.2080526712459</v>
      </c>
      <c r="R8" s="13">
        <f t="shared" si="0"/>
        <v>1492.6576865081586</v>
      </c>
      <c r="S8" s="13">
        <f t="shared" si="0"/>
        <v>1647.8372232580689</v>
      </c>
      <c r="T8" s="13">
        <f t="shared" si="0"/>
        <v>1756.1211270118642</v>
      </c>
      <c r="U8" s="13">
        <f t="shared" si="0"/>
        <v>1756.1211270118642</v>
      </c>
    </row>
    <row r="9" spans="2:21" x14ac:dyDescent="0.25">
      <c r="B9" s="14" t="s">
        <v>41</v>
      </c>
      <c r="C9" s="15">
        <v>198</v>
      </c>
      <c r="D9" s="15">
        <v>250</v>
      </c>
      <c r="E9" s="15">
        <v>290</v>
      </c>
      <c r="F9" s="15">
        <v>290</v>
      </c>
      <c r="G9" s="15">
        <v>290</v>
      </c>
      <c r="I9" s="14" t="s">
        <v>41</v>
      </c>
      <c r="J9" s="15">
        <v>0</v>
      </c>
      <c r="K9" s="15">
        <v>0</v>
      </c>
      <c r="L9" s="15">
        <v>0</v>
      </c>
      <c r="M9" s="15">
        <v>0</v>
      </c>
      <c r="N9" s="15">
        <v>0</v>
      </c>
      <c r="P9" s="14" t="s">
        <v>41</v>
      </c>
      <c r="Q9" s="13">
        <f t="shared" si="1"/>
        <v>198</v>
      </c>
      <c r="R9" s="13">
        <f t="shared" si="0"/>
        <v>250</v>
      </c>
      <c r="S9" s="13">
        <f t="shared" si="0"/>
        <v>290</v>
      </c>
      <c r="T9" s="13">
        <f t="shared" si="0"/>
        <v>290</v>
      </c>
      <c r="U9" s="13">
        <f t="shared" si="0"/>
        <v>290</v>
      </c>
    </row>
    <row r="10" spans="2:21" x14ac:dyDescent="0.25">
      <c r="B10" s="14" t="s">
        <v>66</v>
      </c>
      <c r="C10" s="15">
        <v>220</v>
      </c>
      <c r="D10" s="15">
        <v>220</v>
      </c>
      <c r="E10" s="15">
        <v>230</v>
      </c>
      <c r="F10" s="15">
        <v>230</v>
      </c>
      <c r="G10" s="15">
        <v>230</v>
      </c>
      <c r="I10" s="14" t="s">
        <v>66</v>
      </c>
      <c r="J10" s="15">
        <v>19.474285714285713</v>
      </c>
      <c r="K10" s="15">
        <v>56.16</v>
      </c>
      <c r="L10" s="15">
        <v>56.16</v>
      </c>
      <c r="M10" s="15">
        <v>56.16</v>
      </c>
      <c r="N10" s="15">
        <v>56.16</v>
      </c>
      <c r="P10" s="14" t="s">
        <v>66</v>
      </c>
      <c r="Q10" s="13">
        <f t="shared" si="1"/>
        <v>239.47428571428571</v>
      </c>
      <c r="R10" s="13">
        <f t="shared" si="0"/>
        <v>276.15999999999997</v>
      </c>
      <c r="S10" s="13">
        <f t="shared" si="0"/>
        <v>286.15999999999997</v>
      </c>
      <c r="T10" s="13">
        <f t="shared" si="0"/>
        <v>286.15999999999997</v>
      </c>
      <c r="U10" s="13">
        <f t="shared" si="0"/>
        <v>286.15999999999997</v>
      </c>
    </row>
    <row r="11" spans="2:21" x14ac:dyDescent="0.25">
      <c r="B11" s="14" t="s">
        <v>70</v>
      </c>
      <c r="C11" s="15">
        <v>0</v>
      </c>
      <c r="D11" s="15">
        <v>8</v>
      </c>
      <c r="E11" s="15">
        <v>9</v>
      </c>
      <c r="F11" s="15">
        <v>9</v>
      </c>
      <c r="G11" s="15">
        <v>9</v>
      </c>
      <c r="I11" s="14" t="s">
        <v>70</v>
      </c>
      <c r="J11" s="15">
        <v>0</v>
      </c>
      <c r="K11" s="15">
        <v>0</v>
      </c>
      <c r="L11" s="15">
        <v>17.81095890410959</v>
      </c>
      <c r="M11" s="15">
        <v>22.041095890410958</v>
      </c>
      <c r="N11" s="15">
        <v>27.276712328767122</v>
      </c>
      <c r="P11" s="14" t="s">
        <v>70</v>
      </c>
      <c r="Q11" s="13">
        <f t="shared" si="1"/>
        <v>0</v>
      </c>
      <c r="R11" s="13">
        <f t="shared" si="0"/>
        <v>8</v>
      </c>
      <c r="S11" s="13">
        <f t="shared" si="0"/>
        <v>26.81095890410959</v>
      </c>
      <c r="T11" s="13">
        <f t="shared" si="0"/>
        <v>31.041095890410958</v>
      </c>
      <c r="U11" s="13">
        <f t="shared" si="0"/>
        <v>36.276712328767118</v>
      </c>
    </row>
    <row r="12" spans="2:21" x14ac:dyDescent="0.25">
      <c r="B12" s="14" t="s">
        <v>43</v>
      </c>
      <c r="C12" s="15">
        <v>727</v>
      </c>
      <c r="D12" s="15">
        <v>727</v>
      </c>
      <c r="E12" s="15">
        <v>727</v>
      </c>
      <c r="F12" s="15">
        <v>763</v>
      </c>
      <c r="G12" s="15">
        <v>853</v>
      </c>
      <c r="I12" s="14" t="s">
        <v>43</v>
      </c>
      <c r="J12" s="15">
        <v>64</v>
      </c>
      <c r="K12" s="15">
        <v>73.714285714285708</v>
      </c>
      <c r="L12" s="15">
        <v>79.285714285714292</v>
      </c>
      <c r="M12" s="15">
        <v>84.857142857142861</v>
      </c>
      <c r="N12" s="15">
        <v>84.857142857142861</v>
      </c>
      <c r="P12" s="14" t="s">
        <v>43</v>
      </c>
      <c r="Q12" s="13">
        <f t="shared" si="1"/>
        <v>791</v>
      </c>
      <c r="R12" s="13">
        <f t="shared" si="0"/>
        <v>800.71428571428567</v>
      </c>
      <c r="S12" s="13">
        <f t="shared" si="0"/>
        <v>806.28571428571433</v>
      </c>
      <c r="T12" s="13">
        <f t="shared" si="0"/>
        <v>847.85714285714289</v>
      </c>
      <c r="U12" s="13">
        <f t="shared" si="0"/>
        <v>937.85714285714289</v>
      </c>
    </row>
    <row r="13" spans="2:21" x14ac:dyDescent="0.25">
      <c r="B13" s="14" t="s">
        <v>49</v>
      </c>
      <c r="C13" s="15">
        <v>4188.138620787644</v>
      </c>
      <c r="D13" s="15">
        <v>3857.9351365439197</v>
      </c>
      <c r="E13" s="15">
        <v>3493.3564616181247</v>
      </c>
      <c r="F13" s="15">
        <v>3051.5797690068284</v>
      </c>
      <c r="G13" s="15">
        <v>2770.6810003567134</v>
      </c>
      <c r="I13" s="14" t="s">
        <v>49</v>
      </c>
      <c r="J13" s="15">
        <v>1194.1790476190477</v>
      </c>
      <c r="K13" s="15">
        <v>1190.8266666666666</v>
      </c>
      <c r="L13" s="15">
        <v>1475.6266666666668</v>
      </c>
      <c r="M13" s="15">
        <v>1760.426666666667</v>
      </c>
      <c r="N13" s="15">
        <v>1760.426666666667</v>
      </c>
      <c r="P13" s="14" t="s">
        <v>49</v>
      </c>
      <c r="Q13" s="13">
        <f t="shared" si="1"/>
        <v>5382.3176684066912</v>
      </c>
      <c r="R13" s="13">
        <f t="shared" si="0"/>
        <v>5048.7618032105865</v>
      </c>
      <c r="S13" s="13">
        <f t="shared" si="0"/>
        <v>4968.9831282847917</v>
      </c>
      <c r="T13" s="13">
        <f t="shared" si="0"/>
        <v>4812.0064356734956</v>
      </c>
      <c r="U13" s="13">
        <f t="shared" si="0"/>
        <v>4531.1076670233806</v>
      </c>
    </row>
    <row r="14" spans="2:21" x14ac:dyDescent="0.25">
      <c r="B14" s="47" t="s">
        <v>71</v>
      </c>
      <c r="C14" s="46">
        <v>2418.5830356692863</v>
      </c>
      <c r="D14" s="46">
        <v>2224.4992118192818</v>
      </c>
      <c r="E14" s="46">
        <v>2015.4858630577382</v>
      </c>
      <c r="F14" s="46">
        <v>1761.6839395615787</v>
      </c>
      <c r="G14" s="46">
        <v>1597.4591655346517</v>
      </c>
      <c r="I14" s="47" t="s">
        <v>71</v>
      </c>
      <c r="J14" s="46">
        <f>J13*0.58</f>
        <v>692.62384761904764</v>
      </c>
      <c r="K14" s="46">
        <f t="shared" ref="K14:N14" si="2">K13*0.58</f>
        <v>690.6794666666666</v>
      </c>
      <c r="L14" s="46">
        <f t="shared" si="2"/>
        <v>855.86346666666668</v>
      </c>
      <c r="M14" s="46">
        <f t="shared" si="2"/>
        <v>1021.0474666666668</v>
      </c>
      <c r="N14" s="46">
        <f t="shared" si="2"/>
        <v>1021.0474666666668</v>
      </c>
      <c r="P14" s="47" t="s">
        <v>71</v>
      </c>
      <c r="Q14" s="46">
        <f t="shared" si="1"/>
        <v>3111.2068832883342</v>
      </c>
      <c r="R14" s="46">
        <f t="shared" si="0"/>
        <v>2915.1786784859482</v>
      </c>
      <c r="S14" s="46">
        <f t="shared" si="0"/>
        <v>2871.3493297244049</v>
      </c>
      <c r="T14" s="46">
        <f t="shared" si="0"/>
        <v>2782.7314062282453</v>
      </c>
      <c r="U14" s="46">
        <f t="shared" si="0"/>
        <v>2618.5066322013186</v>
      </c>
    </row>
    <row r="15" spans="2:21" x14ac:dyDescent="0.25">
      <c r="B15" s="47" t="s">
        <v>72</v>
      </c>
      <c r="C15" s="46">
        <v>1769.5555851183576</v>
      </c>
      <c r="D15" s="46">
        <v>1633.435924724638</v>
      </c>
      <c r="E15" s="46">
        <v>1477.8705985603867</v>
      </c>
      <c r="F15" s="46">
        <v>1289.89582944525</v>
      </c>
      <c r="G15" s="46">
        <v>1173.2218348220617</v>
      </c>
      <c r="I15" s="47" t="s">
        <v>72</v>
      </c>
      <c r="J15" s="46">
        <f>J13-J14</f>
        <v>501.55520000000001</v>
      </c>
      <c r="K15" s="46">
        <f t="shared" ref="K15:N15" si="3">K13-K14</f>
        <v>500.1472</v>
      </c>
      <c r="L15" s="46">
        <f t="shared" si="3"/>
        <v>619.7632000000001</v>
      </c>
      <c r="M15" s="46">
        <f t="shared" si="3"/>
        <v>739.3792000000002</v>
      </c>
      <c r="N15" s="46">
        <f t="shared" si="3"/>
        <v>739.3792000000002</v>
      </c>
      <c r="P15" s="47" t="s">
        <v>72</v>
      </c>
      <c r="Q15" s="46">
        <f t="shared" si="1"/>
        <v>2271.1107851183579</v>
      </c>
      <c r="R15" s="46">
        <f t="shared" si="0"/>
        <v>2133.5831247246379</v>
      </c>
      <c r="S15" s="46">
        <f t="shared" si="0"/>
        <v>2097.6337985603868</v>
      </c>
      <c r="T15" s="46">
        <f t="shared" si="0"/>
        <v>2029.2750294452503</v>
      </c>
      <c r="U15" s="46">
        <f t="shared" si="0"/>
        <v>1912.601034822062</v>
      </c>
    </row>
    <row r="16" spans="2:21" x14ac:dyDescent="0.25">
      <c r="B16" s="14" t="s">
        <v>44</v>
      </c>
      <c r="C16" s="15">
        <v>274.66999999999996</v>
      </c>
      <c r="D16" s="15">
        <v>220.46156231894963</v>
      </c>
      <c r="E16" s="15">
        <v>172.43929500737687</v>
      </c>
      <c r="F16" s="15">
        <v>118.70488348123952</v>
      </c>
      <c r="G16" s="15">
        <v>65.429550194751329</v>
      </c>
      <c r="I16" s="14" t="s">
        <v>44</v>
      </c>
      <c r="J16" s="15">
        <v>0</v>
      </c>
      <c r="K16" s="15">
        <v>0</v>
      </c>
      <c r="L16" s="15">
        <v>0</v>
      </c>
      <c r="M16" s="15">
        <v>0</v>
      </c>
      <c r="N16" s="15">
        <v>0</v>
      </c>
      <c r="P16" s="14" t="s">
        <v>44</v>
      </c>
      <c r="Q16" s="13">
        <f t="shared" si="1"/>
        <v>274.66999999999996</v>
      </c>
      <c r="R16" s="13">
        <f t="shared" si="0"/>
        <v>220.46156231894963</v>
      </c>
      <c r="S16" s="13">
        <f t="shared" si="0"/>
        <v>172.43929500737687</v>
      </c>
      <c r="T16" s="13">
        <f t="shared" si="0"/>
        <v>118.70488348123952</v>
      </c>
      <c r="U16" s="13">
        <f t="shared" si="0"/>
        <v>65.429550194751329</v>
      </c>
    </row>
    <row r="17" spans="2:21" x14ac:dyDescent="0.25">
      <c r="B17" s="14" t="s">
        <v>45</v>
      </c>
      <c r="C17" s="15">
        <v>57</v>
      </c>
      <c r="D17" s="15">
        <v>61</v>
      </c>
      <c r="E17" s="15">
        <v>61</v>
      </c>
      <c r="F17" s="15">
        <v>61</v>
      </c>
      <c r="G17" s="15">
        <v>61</v>
      </c>
      <c r="I17" s="14" t="s">
        <v>45</v>
      </c>
      <c r="J17" s="15">
        <v>19.918367346938776</v>
      </c>
      <c r="K17" s="15">
        <v>21.142857142857142</v>
      </c>
      <c r="L17" s="15">
        <v>31.142857142857142</v>
      </c>
      <c r="M17" s="15">
        <v>41.142857142857146</v>
      </c>
      <c r="N17" s="15">
        <v>41.142857142857146</v>
      </c>
      <c r="P17" s="14" t="s">
        <v>45</v>
      </c>
      <c r="Q17" s="13">
        <f t="shared" si="1"/>
        <v>76.91836734693878</v>
      </c>
      <c r="R17" s="13">
        <f t="shared" si="0"/>
        <v>82.142857142857139</v>
      </c>
      <c r="S17" s="13">
        <f t="shared" si="0"/>
        <v>92.142857142857139</v>
      </c>
      <c r="T17" s="13">
        <f t="shared" si="0"/>
        <v>102.14285714285714</v>
      </c>
      <c r="U17" s="13">
        <f t="shared" si="0"/>
        <v>102.14285714285714</v>
      </c>
    </row>
    <row r="18" spans="2:21" x14ac:dyDescent="0.25">
      <c r="B18" s="14" t="s">
        <v>64</v>
      </c>
      <c r="C18" s="15">
        <v>1280.1182922058492</v>
      </c>
      <c r="D18" s="15">
        <v>1404.7987593852492</v>
      </c>
      <c r="E18" s="15">
        <v>1454.7953665655323</v>
      </c>
      <c r="F18" s="15">
        <v>1495.1908746814756</v>
      </c>
      <c r="G18" s="15">
        <v>1516.3176672856962</v>
      </c>
      <c r="I18" s="14" t="s">
        <v>64</v>
      </c>
      <c r="J18" s="15">
        <v>901.7522535172252</v>
      </c>
      <c r="K18" s="15">
        <v>1135.7280000000001</v>
      </c>
      <c r="L18" s="15">
        <v>1167.2760000000003</v>
      </c>
      <c r="M18" s="15">
        <v>1198.8239999999998</v>
      </c>
      <c r="N18" s="15">
        <v>1198.8239999999998</v>
      </c>
      <c r="P18" s="14" t="s">
        <v>64</v>
      </c>
      <c r="Q18" s="13">
        <f t="shared" si="1"/>
        <v>2181.8705457230744</v>
      </c>
      <c r="R18" s="13">
        <f t="shared" si="0"/>
        <v>2540.5267593852495</v>
      </c>
      <c r="S18" s="13">
        <f t="shared" si="0"/>
        <v>2622.0713665655326</v>
      </c>
      <c r="T18" s="13">
        <f t="shared" si="0"/>
        <v>2694.0148746814757</v>
      </c>
      <c r="U18" s="13">
        <f t="shared" si="0"/>
        <v>2715.1416672856958</v>
      </c>
    </row>
    <row r="19" spans="2:21" x14ac:dyDescent="0.25">
      <c r="B19" s="14" t="s">
        <v>46</v>
      </c>
      <c r="C19" s="15">
        <v>204</v>
      </c>
      <c r="D19" s="15">
        <v>220</v>
      </c>
      <c r="E19" s="15">
        <v>220</v>
      </c>
      <c r="F19" s="15">
        <v>220</v>
      </c>
      <c r="G19" s="15">
        <v>220</v>
      </c>
      <c r="I19" s="14" t="s">
        <v>46</v>
      </c>
      <c r="J19" s="15">
        <v>99.073891625615786</v>
      </c>
      <c r="K19" s="15">
        <v>90.206896551724142</v>
      </c>
      <c r="L19" s="15">
        <v>80.275862068965523</v>
      </c>
      <c r="M19" s="15">
        <v>70.34482758620689</v>
      </c>
      <c r="N19" s="15">
        <v>70.34482758620689</v>
      </c>
      <c r="P19" s="14" t="s">
        <v>46</v>
      </c>
      <c r="Q19" s="13">
        <f t="shared" si="1"/>
        <v>303.07389162561577</v>
      </c>
      <c r="R19" s="13">
        <f t="shared" si="0"/>
        <v>310.20689655172413</v>
      </c>
      <c r="S19" s="13">
        <f t="shared" si="0"/>
        <v>300.27586206896552</v>
      </c>
      <c r="T19" s="13">
        <f t="shared" si="0"/>
        <v>290.34482758620686</v>
      </c>
      <c r="U19" s="13">
        <f t="shared" si="0"/>
        <v>290.34482758620686</v>
      </c>
    </row>
    <row r="20" spans="2:21" x14ac:dyDescent="0.25">
      <c r="B20" s="14" t="s">
        <v>47</v>
      </c>
      <c r="C20" s="15">
        <v>4093.1319883880633</v>
      </c>
      <c r="D20" s="15">
        <v>3947.1663352105024</v>
      </c>
      <c r="E20" s="15">
        <v>3845.8652723955556</v>
      </c>
      <c r="F20" s="15">
        <v>3722.7770108359987</v>
      </c>
      <c r="G20" s="15">
        <v>3568.4927500066274</v>
      </c>
      <c r="I20" s="14" t="s">
        <v>47</v>
      </c>
      <c r="J20" s="15">
        <v>435.4285714285715</v>
      </c>
      <c r="K20" s="15">
        <v>360</v>
      </c>
      <c r="L20" s="15">
        <v>479.52</v>
      </c>
      <c r="M20" s="15">
        <v>599.04</v>
      </c>
      <c r="N20" s="15">
        <v>599.04</v>
      </c>
      <c r="P20" s="14" t="s">
        <v>47</v>
      </c>
      <c r="Q20" s="13">
        <f t="shared" si="1"/>
        <v>4528.5605598166348</v>
      </c>
      <c r="R20" s="13">
        <f t="shared" si="0"/>
        <v>4307.1663352105024</v>
      </c>
      <c r="S20" s="13">
        <f t="shared" si="0"/>
        <v>4325.3852723955551</v>
      </c>
      <c r="T20" s="13">
        <f t="shared" si="0"/>
        <v>4321.8170108359991</v>
      </c>
      <c r="U20" s="13">
        <f t="shared" si="0"/>
        <v>4167.5327500066269</v>
      </c>
    </row>
    <row r="21" spans="2:21" x14ac:dyDescent="0.25">
      <c r="B21" s="47" t="s">
        <v>73</v>
      </c>
      <c r="C21" s="46">
        <v>2671.5944482102454</v>
      </c>
      <c r="D21" s="46">
        <v>2579.7110195454597</v>
      </c>
      <c r="E21" s="46">
        <v>2520.3791919960554</v>
      </c>
      <c r="F21" s="46">
        <v>2445.5347882228843</v>
      </c>
      <c r="G21" s="46">
        <v>2348.4787030756074</v>
      </c>
      <c r="I21" s="47" t="s">
        <v>73</v>
      </c>
      <c r="J21" s="46">
        <f>J20*0.71</f>
        <v>309.15428571428578</v>
      </c>
      <c r="K21" s="46">
        <f>K20*0.77</f>
        <v>277.2</v>
      </c>
      <c r="L21" s="46">
        <f>L20*0.75</f>
        <v>359.64</v>
      </c>
      <c r="M21" s="46">
        <f t="shared" ref="M21:N21" si="4">M20*0.75</f>
        <v>449.28</v>
      </c>
      <c r="N21" s="46">
        <f t="shared" si="4"/>
        <v>449.28</v>
      </c>
      <c r="P21" s="47" t="s">
        <v>73</v>
      </c>
      <c r="Q21" s="46">
        <f t="shared" si="1"/>
        <v>2980.7487339245313</v>
      </c>
      <c r="R21" s="46">
        <f t="shared" si="0"/>
        <v>2856.9110195454596</v>
      </c>
      <c r="S21" s="46">
        <f t="shared" si="0"/>
        <v>2880.0191919960553</v>
      </c>
      <c r="T21" s="46">
        <f t="shared" si="0"/>
        <v>2894.8147882228841</v>
      </c>
      <c r="U21" s="46">
        <f t="shared" si="0"/>
        <v>2797.7587030756076</v>
      </c>
    </row>
    <row r="22" spans="2:21" x14ac:dyDescent="0.25">
      <c r="B22" s="47" t="s">
        <v>74</v>
      </c>
      <c r="C22" s="46">
        <v>1080.6230022331445</v>
      </c>
      <c r="D22" s="46">
        <v>1043.4574262207625</v>
      </c>
      <c r="E22" s="46">
        <v>1019.4585226231868</v>
      </c>
      <c r="F22" s="46">
        <v>989.18499650476883</v>
      </c>
      <c r="G22" s="46">
        <v>949.92715249064167</v>
      </c>
      <c r="I22" s="47" t="s">
        <v>74</v>
      </c>
      <c r="J22" s="46">
        <f>J20-J21-J23</f>
        <v>126.27428571428572</v>
      </c>
      <c r="K22" s="46">
        <f t="shared" ref="K22:N22" si="5">K20-K21-K23</f>
        <v>82.800000000000011</v>
      </c>
      <c r="L22" s="46">
        <f t="shared" si="5"/>
        <v>119.88</v>
      </c>
      <c r="M22" s="46">
        <f t="shared" si="5"/>
        <v>149.76</v>
      </c>
      <c r="N22" s="46">
        <f t="shared" si="5"/>
        <v>149.76</v>
      </c>
      <c r="P22" s="47" t="s">
        <v>74</v>
      </c>
      <c r="Q22" s="46">
        <f t="shared" si="1"/>
        <v>1206.8972879474302</v>
      </c>
      <c r="R22" s="46">
        <f t="shared" si="0"/>
        <v>1126.2574262207625</v>
      </c>
      <c r="S22" s="46">
        <f t="shared" si="0"/>
        <v>1139.3385226231867</v>
      </c>
      <c r="T22" s="46">
        <f t="shared" si="0"/>
        <v>1138.9449965047688</v>
      </c>
      <c r="U22" s="46">
        <f t="shared" si="0"/>
        <v>1099.6871524906417</v>
      </c>
    </row>
    <row r="23" spans="2:21" x14ac:dyDescent="0.25">
      <c r="B23" s="47" t="s">
        <v>75</v>
      </c>
      <c r="C23" s="46">
        <v>340.91453794467361</v>
      </c>
      <c r="D23" s="46">
        <v>323.9978894442803</v>
      </c>
      <c r="E23" s="46">
        <v>306.02755777631307</v>
      </c>
      <c r="F23" s="46">
        <v>288.05722610834579</v>
      </c>
      <c r="G23" s="46">
        <v>270.08689444037827</v>
      </c>
      <c r="I23" s="47" t="s">
        <v>75</v>
      </c>
      <c r="J23" s="46">
        <f>J20*0</f>
        <v>0</v>
      </c>
      <c r="K23" s="46">
        <f t="shared" ref="K23:N23" si="6">K20*0</f>
        <v>0</v>
      </c>
      <c r="L23" s="46">
        <f t="shared" si="6"/>
        <v>0</v>
      </c>
      <c r="M23" s="46">
        <f t="shared" si="6"/>
        <v>0</v>
      </c>
      <c r="N23" s="46">
        <f t="shared" si="6"/>
        <v>0</v>
      </c>
      <c r="P23" s="47" t="s">
        <v>75</v>
      </c>
      <c r="Q23" s="46">
        <f t="shared" si="1"/>
        <v>340.91453794467361</v>
      </c>
      <c r="R23" s="46">
        <f t="shared" si="0"/>
        <v>323.9978894442803</v>
      </c>
      <c r="S23" s="46">
        <f t="shared" si="0"/>
        <v>306.02755777631307</v>
      </c>
      <c r="T23" s="46">
        <f t="shared" si="0"/>
        <v>288.05722610834579</v>
      </c>
      <c r="U23" s="46">
        <f t="shared" si="0"/>
        <v>270.08689444037827</v>
      </c>
    </row>
    <row r="24" spans="2:21" x14ac:dyDescent="0.25">
      <c r="B24" s="14" t="s">
        <v>50</v>
      </c>
      <c r="C24" s="15">
        <v>105.79</v>
      </c>
      <c r="D24" s="15">
        <v>145.41999999999999</v>
      </c>
      <c r="E24" s="15">
        <v>152.22</v>
      </c>
      <c r="F24" s="15">
        <v>152.22</v>
      </c>
      <c r="G24" s="15">
        <v>152.22</v>
      </c>
      <c r="I24" s="14" t="s">
        <v>50</v>
      </c>
      <c r="J24" s="15">
        <v>213.46874002087296</v>
      </c>
      <c r="K24" s="15">
        <v>230.45966024130479</v>
      </c>
      <c r="L24" s="15">
        <v>272.8957539443818</v>
      </c>
      <c r="M24" s="15">
        <v>298.53307948507796</v>
      </c>
      <c r="N24" s="15">
        <v>298.53307948507796</v>
      </c>
      <c r="P24" s="14" t="s">
        <v>50</v>
      </c>
      <c r="Q24" s="13">
        <f t="shared" si="1"/>
        <v>319.25874002087295</v>
      </c>
      <c r="R24" s="13">
        <f t="shared" si="0"/>
        <v>375.8796602413048</v>
      </c>
      <c r="S24" s="13">
        <f t="shared" si="0"/>
        <v>425.11575394438182</v>
      </c>
      <c r="T24" s="13">
        <f t="shared" si="0"/>
        <v>450.75307948507793</v>
      </c>
      <c r="U24" s="13">
        <f t="shared" si="0"/>
        <v>450.75307948507793</v>
      </c>
    </row>
    <row r="25" spans="2:21" x14ac:dyDescent="0.25">
      <c r="B25" s="14" t="s">
        <v>42</v>
      </c>
      <c r="C25" s="15">
        <v>58.68</v>
      </c>
      <c r="D25" s="15">
        <v>63.11</v>
      </c>
      <c r="E25" s="15">
        <v>65.87</v>
      </c>
      <c r="F25" s="15">
        <v>69.86</v>
      </c>
      <c r="G25" s="15">
        <v>74.209999999999994</v>
      </c>
      <c r="I25" s="14" t="s">
        <v>42</v>
      </c>
      <c r="J25" s="15">
        <v>30.545454545454547</v>
      </c>
      <c r="K25" s="15">
        <v>52.363636363636367</v>
      </c>
      <c r="L25" s="15">
        <v>63.272727272727273</v>
      </c>
      <c r="M25" s="15">
        <v>74.181818181818187</v>
      </c>
      <c r="N25" s="15">
        <v>74.181818181818187</v>
      </c>
      <c r="P25" s="14" t="s">
        <v>42</v>
      </c>
      <c r="Q25" s="13">
        <f t="shared" si="1"/>
        <v>89.225454545454539</v>
      </c>
      <c r="R25" s="13">
        <f t="shared" si="0"/>
        <v>115.47363636363636</v>
      </c>
      <c r="S25" s="13">
        <f t="shared" si="0"/>
        <v>129.14272727272729</v>
      </c>
      <c r="T25" s="13">
        <f t="shared" si="0"/>
        <v>144.0418181818182</v>
      </c>
      <c r="U25" s="13">
        <f t="shared" si="0"/>
        <v>148.39181818181817</v>
      </c>
    </row>
    <row r="26" spans="2:21" x14ac:dyDescent="0.25">
      <c r="B26" s="14" t="s">
        <v>51</v>
      </c>
      <c r="C26" s="15">
        <v>673.18</v>
      </c>
      <c r="D26" s="15">
        <v>690.18</v>
      </c>
      <c r="E26" s="15">
        <v>691.13</v>
      </c>
      <c r="F26" s="15">
        <v>691.13</v>
      </c>
      <c r="G26" s="15">
        <v>691.13</v>
      </c>
      <c r="I26" s="14" t="s">
        <v>51</v>
      </c>
      <c r="J26" s="15">
        <v>95.369740319204581</v>
      </c>
      <c r="K26" s="15">
        <v>148.38461538461539</v>
      </c>
      <c r="L26" s="15">
        <v>133.73076923076923</v>
      </c>
      <c r="M26" s="15">
        <v>119.07692307692308</v>
      </c>
      <c r="N26" s="15">
        <v>119.07692307692308</v>
      </c>
      <c r="P26" s="14" t="s">
        <v>51</v>
      </c>
      <c r="Q26" s="13">
        <f t="shared" si="1"/>
        <v>768.54974031920449</v>
      </c>
      <c r="R26" s="13">
        <f t="shared" si="0"/>
        <v>838.56461538461531</v>
      </c>
      <c r="S26" s="13">
        <f t="shared" si="0"/>
        <v>824.86076923076917</v>
      </c>
      <c r="T26" s="13">
        <f t="shared" si="0"/>
        <v>810.20692307692309</v>
      </c>
      <c r="U26" s="13">
        <f t="shared" si="0"/>
        <v>810.20692307692309</v>
      </c>
    </row>
    <row r="27" spans="2:21" x14ac:dyDescent="0.25">
      <c r="B27" s="14" t="s">
        <v>52</v>
      </c>
      <c r="C27" s="15">
        <v>144.03</v>
      </c>
      <c r="D27" s="15">
        <v>145.02000000000001</v>
      </c>
      <c r="E27" s="15">
        <v>144.9</v>
      </c>
      <c r="F27" s="15">
        <v>139.61000000000001</v>
      </c>
      <c r="G27" s="15">
        <v>137.08000000000001</v>
      </c>
      <c r="I27" s="14" t="s">
        <v>52</v>
      </c>
      <c r="J27" s="15">
        <v>148.34887572272254</v>
      </c>
      <c r="K27" s="15">
        <v>174.44526763259279</v>
      </c>
      <c r="L27" s="15">
        <v>196.91822280856405</v>
      </c>
      <c r="M27" s="15">
        <v>208.12506213466838</v>
      </c>
      <c r="N27" s="15">
        <v>208.12506213466838</v>
      </c>
      <c r="P27" s="14" t="s">
        <v>52</v>
      </c>
      <c r="Q27" s="13">
        <f t="shared" si="1"/>
        <v>292.37887572272257</v>
      </c>
      <c r="R27" s="13">
        <f t="shared" si="0"/>
        <v>319.46526763259283</v>
      </c>
      <c r="S27" s="13">
        <f t="shared" si="0"/>
        <v>341.81822280856409</v>
      </c>
      <c r="T27" s="13">
        <f t="shared" si="0"/>
        <v>347.7350621346684</v>
      </c>
      <c r="U27" s="13">
        <f t="shared" si="0"/>
        <v>345.20506213466842</v>
      </c>
    </row>
    <row r="28" spans="2:21" x14ac:dyDescent="0.25">
      <c r="B28" s="14" t="s">
        <v>53</v>
      </c>
      <c r="C28" s="15">
        <v>3876.6749999999997</v>
      </c>
      <c r="D28" s="15">
        <v>3798.3583333333336</v>
      </c>
      <c r="E28" s="15">
        <v>3635.2643705773521</v>
      </c>
      <c r="F28" s="15">
        <v>3608.3131679402968</v>
      </c>
      <c r="G28" s="15">
        <v>3575.9717247758281</v>
      </c>
      <c r="I28" s="14" t="s">
        <v>53</v>
      </c>
      <c r="J28" s="15">
        <v>1151.5553593612074</v>
      </c>
      <c r="K28" s="15">
        <v>1343.0249999999999</v>
      </c>
      <c r="L28" s="15">
        <v>1452.2117747018806</v>
      </c>
      <c r="M28" s="15">
        <v>1489.4486321379784</v>
      </c>
      <c r="N28" s="15">
        <v>1534.1328610612936</v>
      </c>
      <c r="P28" s="14" t="s">
        <v>53</v>
      </c>
      <c r="Q28" s="13">
        <f t="shared" si="1"/>
        <v>5028.2303593612069</v>
      </c>
      <c r="R28" s="13">
        <f t="shared" si="0"/>
        <v>5141.3833333333332</v>
      </c>
      <c r="S28" s="13">
        <f t="shared" si="0"/>
        <v>5087.4761452792327</v>
      </c>
      <c r="T28" s="13">
        <f t="shared" si="0"/>
        <v>5097.761800078275</v>
      </c>
      <c r="U28" s="13">
        <f t="shared" si="0"/>
        <v>5110.1045858371217</v>
      </c>
    </row>
    <row r="29" spans="2:21" x14ac:dyDescent="0.25">
      <c r="B29" s="14" t="s">
        <v>55</v>
      </c>
      <c r="C29" s="15">
        <v>140</v>
      </c>
      <c r="D29" s="15">
        <v>125</v>
      </c>
      <c r="E29" s="15">
        <v>125</v>
      </c>
      <c r="F29" s="15">
        <v>125</v>
      </c>
      <c r="G29" s="15">
        <v>125</v>
      </c>
      <c r="I29" s="14" t="s">
        <v>55</v>
      </c>
      <c r="J29" s="15">
        <v>14.324669170386958</v>
      </c>
      <c r="K29" s="15">
        <v>23.76</v>
      </c>
      <c r="L29" s="15">
        <v>33.264000000000003</v>
      </c>
      <c r="M29" s="15">
        <v>42.767999999999994</v>
      </c>
      <c r="N29" s="15">
        <v>42.767999999999994</v>
      </c>
      <c r="P29" s="14" t="s">
        <v>55</v>
      </c>
      <c r="Q29" s="13">
        <f t="shared" si="1"/>
        <v>154.32466917038695</v>
      </c>
      <c r="R29" s="13">
        <f t="shared" si="0"/>
        <v>148.76</v>
      </c>
      <c r="S29" s="13">
        <f t="shared" si="0"/>
        <v>158.26400000000001</v>
      </c>
      <c r="T29" s="13">
        <f t="shared" si="0"/>
        <v>167.768</v>
      </c>
      <c r="U29" s="13">
        <f t="shared" si="0"/>
        <v>167.768</v>
      </c>
    </row>
    <row r="30" spans="2:21" x14ac:dyDescent="0.25">
      <c r="B30" s="14" t="s">
        <v>56</v>
      </c>
      <c r="C30" s="15">
        <v>57</v>
      </c>
      <c r="D30" s="15">
        <v>59</v>
      </c>
      <c r="E30" s="15">
        <v>59</v>
      </c>
      <c r="F30" s="15">
        <v>59</v>
      </c>
      <c r="G30" s="15">
        <v>59</v>
      </c>
      <c r="I30" s="14" t="s">
        <v>56</v>
      </c>
      <c r="J30" s="15">
        <v>15.089886884570415</v>
      </c>
      <c r="K30" s="15">
        <v>12.171420521298902</v>
      </c>
      <c r="L30" s="15">
        <v>19.285710260649449</v>
      </c>
      <c r="M30" s="15">
        <v>26.4</v>
      </c>
      <c r="N30" s="15">
        <v>26.4</v>
      </c>
      <c r="P30" s="14" t="s">
        <v>56</v>
      </c>
      <c r="Q30" s="13">
        <f t="shared" si="1"/>
        <v>72.089886884570419</v>
      </c>
      <c r="R30" s="13">
        <f t="shared" si="0"/>
        <v>71.171420521298899</v>
      </c>
      <c r="S30" s="13">
        <f t="shared" si="0"/>
        <v>78.285710260649452</v>
      </c>
      <c r="T30" s="13">
        <f t="shared" si="0"/>
        <v>85.4</v>
      </c>
      <c r="U30" s="13">
        <f t="shared" si="0"/>
        <v>85.4</v>
      </c>
    </row>
    <row r="31" spans="2:21" x14ac:dyDescent="0.25">
      <c r="B31" s="14" t="s">
        <v>54</v>
      </c>
      <c r="C31" s="15">
        <v>120</v>
      </c>
      <c r="D31" s="15">
        <v>125</v>
      </c>
      <c r="E31" s="15">
        <v>125</v>
      </c>
      <c r="F31" s="15">
        <v>130</v>
      </c>
      <c r="G31" s="15">
        <v>130</v>
      </c>
      <c r="I31" s="14" t="s">
        <v>54</v>
      </c>
      <c r="J31" s="15">
        <v>28.850369107417933</v>
      </c>
      <c r="K31" s="15">
        <v>49.44</v>
      </c>
      <c r="L31" s="15">
        <v>49.44</v>
      </c>
      <c r="M31" s="15">
        <v>49.44</v>
      </c>
      <c r="N31" s="15">
        <v>49.44</v>
      </c>
      <c r="P31" s="14" t="s">
        <v>54</v>
      </c>
      <c r="Q31" s="13">
        <f t="shared" si="1"/>
        <v>148.85036910741792</v>
      </c>
      <c r="R31" s="13">
        <f t="shared" si="0"/>
        <v>174.44</v>
      </c>
      <c r="S31" s="13">
        <f t="shared" si="0"/>
        <v>174.44</v>
      </c>
      <c r="T31" s="13">
        <f t="shared" si="0"/>
        <v>179.44</v>
      </c>
      <c r="U31" s="13">
        <f t="shared" si="0"/>
        <v>179.44</v>
      </c>
    </row>
    <row r="32" spans="2:21" x14ac:dyDescent="0.25">
      <c r="B32" s="14" t="s">
        <v>48</v>
      </c>
      <c r="C32" s="15">
        <v>9.89</v>
      </c>
      <c r="D32" s="15">
        <v>10.050000000000001</v>
      </c>
      <c r="E32" s="15">
        <v>10.31</v>
      </c>
      <c r="F32" s="15">
        <v>10.52</v>
      </c>
      <c r="G32" s="15">
        <v>10.64</v>
      </c>
      <c r="I32" s="14" t="s">
        <v>48</v>
      </c>
      <c r="J32" s="15">
        <v>19.160547945205479</v>
      </c>
      <c r="K32" s="15">
        <v>14.344931506849314</v>
      </c>
      <c r="L32" s="15">
        <v>14.905479452054795</v>
      </c>
      <c r="M32" s="15">
        <v>14.905479452054795</v>
      </c>
      <c r="N32" s="15">
        <v>14.905479452054795</v>
      </c>
      <c r="P32" s="14" t="s">
        <v>48</v>
      </c>
      <c r="Q32" s="13">
        <f t="shared" si="1"/>
        <v>29.05054794520548</v>
      </c>
      <c r="R32" s="13">
        <f t="shared" si="0"/>
        <v>24.394931506849314</v>
      </c>
      <c r="S32" s="13">
        <f t="shared" si="0"/>
        <v>25.215479452054794</v>
      </c>
      <c r="T32" s="13">
        <f t="shared" si="0"/>
        <v>25.425479452054795</v>
      </c>
      <c r="U32" s="13">
        <f t="shared" si="0"/>
        <v>25.545479452054796</v>
      </c>
    </row>
    <row r="33" spans="2:21" x14ac:dyDescent="0.25">
      <c r="B33" s="14" t="s">
        <v>76</v>
      </c>
      <c r="C33" s="15">
        <v>0</v>
      </c>
      <c r="D33" s="15">
        <v>0</v>
      </c>
      <c r="E33" s="15">
        <v>0</v>
      </c>
      <c r="F33" s="15">
        <v>0</v>
      </c>
      <c r="G33" s="15">
        <v>0</v>
      </c>
      <c r="I33" s="14" t="s">
        <v>76</v>
      </c>
      <c r="J33" s="15">
        <v>0</v>
      </c>
      <c r="K33" s="15">
        <v>0</v>
      </c>
      <c r="L33" s="15">
        <v>15.63</v>
      </c>
      <c r="M33" s="15">
        <v>15.63</v>
      </c>
      <c r="N33" s="15">
        <v>15.63</v>
      </c>
      <c r="P33" s="14" t="s">
        <v>76</v>
      </c>
      <c r="Q33" s="13">
        <f t="shared" si="1"/>
        <v>0</v>
      </c>
      <c r="R33" s="13">
        <f t="shared" si="0"/>
        <v>0</v>
      </c>
      <c r="S33" s="13">
        <f t="shared" si="0"/>
        <v>15.63</v>
      </c>
      <c r="T33" s="13">
        <f t="shared" si="0"/>
        <v>15.63</v>
      </c>
      <c r="U33" s="13">
        <f t="shared" si="0"/>
        <v>15.63</v>
      </c>
    </row>
    <row r="34" spans="2:21" x14ac:dyDescent="0.25">
      <c r="B34" s="14" t="s">
        <v>57</v>
      </c>
      <c r="C34" s="15">
        <v>3547.48</v>
      </c>
      <c r="D34" s="15">
        <v>3230.74</v>
      </c>
      <c r="E34" s="15">
        <v>2948.17</v>
      </c>
      <c r="F34" s="15">
        <v>2754.34</v>
      </c>
      <c r="G34" s="15">
        <v>2587.04</v>
      </c>
      <c r="I34" s="14" t="s">
        <v>57</v>
      </c>
      <c r="J34" s="15">
        <v>600.95433791139885</v>
      </c>
      <c r="K34" s="15">
        <v>689.95319162261933</v>
      </c>
      <c r="L34" s="15">
        <v>853.25150692601653</v>
      </c>
      <c r="M34" s="15">
        <v>1029.6493927898462</v>
      </c>
      <c r="N34" s="15">
        <v>1029.6493927898462</v>
      </c>
      <c r="P34" s="14" t="s">
        <v>57</v>
      </c>
      <c r="Q34" s="13">
        <f t="shared" si="1"/>
        <v>4148.4343379113989</v>
      </c>
      <c r="R34" s="13">
        <f t="shared" si="0"/>
        <v>3920.693191622619</v>
      </c>
      <c r="S34" s="13">
        <f t="shared" si="0"/>
        <v>3801.4215069260167</v>
      </c>
      <c r="T34" s="13">
        <f t="shared" si="0"/>
        <v>3783.9893927898465</v>
      </c>
      <c r="U34" s="13">
        <f t="shared" si="0"/>
        <v>3616.6893927898464</v>
      </c>
    </row>
    <row r="35" spans="2:21" x14ac:dyDescent="0.25">
      <c r="B35" s="14" t="s">
        <v>58</v>
      </c>
      <c r="C35" s="15">
        <v>815.83140276616837</v>
      </c>
      <c r="D35" s="15">
        <v>904.60446262172195</v>
      </c>
      <c r="E35" s="15">
        <v>985.04624442614568</v>
      </c>
      <c r="F35" s="15">
        <v>1053.9862248056806</v>
      </c>
      <c r="G35" s="15">
        <v>1086.136031410015</v>
      </c>
      <c r="I35" s="14" t="s">
        <v>58</v>
      </c>
      <c r="J35" s="15">
        <v>55.2</v>
      </c>
      <c r="K35" s="15">
        <v>105.6</v>
      </c>
      <c r="L35" s="15">
        <v>223.92</v>
      </c>
      <c r="M35" s="15">
        <v>342.24</v>
      </c>
      <c r="N35" s="15">
        <v>342.24</v>
      </c>
      <c r="P35" s="14" t="s">
        <v>58</v>
      </c>
      <c r="Q35" s="13">
        <f t="shared" si="1"/>
        <v>871.03140276616841</v>
      </c>
      <c r="R35" s="13">
        <f t="shared" si="0"/>
        <v>1010.204462621722</v>
      </c>
      <c r="S35" s="13">
        <f t="shared" si="0"/>
        <v>1208.9662444261457</v>
      </c>
      <c r="T35" s="13">
        <f t="shared" si="0"/>
        <v>1396.2262248056807</v>
      </c>
      <c r="U35" s="13">
        <f t="shared" si="0"/>
        <v>1428.376031410015</v>
      </c>
    </row>
    <row r="36" spans="2:21" x14ac:dyDescent="0.25">
      <c r="B36" s="14" t="s">
        <v>59</v>
      </c>
      <c r="C36" s="15">
        <v>163.79244318324214</v>
      </c>
      <c r="D36" s="15">
        <v>176.65163913275109</v>
      </c>
      <c r="E36" s="15">
        <v>190.32340460392743</v>
      </c>
      <c r="F36" s="15">
        <v>203.63733042275007</v>
      </c>
      <c r="G36" s="15">
        <v>203.63733042275007</v>
      </c>
      <c r="I36" s="14" t="s">
        <v>59</v>
      </c>
      <c r="J36" s="15">
        <v>199.9595980699043</v>
      </c>
      <c r="K36" s="15">
        <v>232.11680691275103</v>
      </c>
      <c r="L36" s="15">
        <v>228.28512658810641</v>
      </c>
      <c r="M36" s="15">
        <v>221.28</v>
      </c>
      <c r="N36" s="15">
        <v>221.28</v>
      </c>
      <c r="P36" s="14" t="s">
        <v>59</v>
      </c>
      <c r="Q36" s="13">
        <f t="shared" si="1"/>
        <v>363.75204125314644</v>
      </c>
      <c r="R36" s="13">
        <f t="shared" si="0"/>
        <v>408.76844604550212</v>
      </c>
      <c r="S36" s="13">
        <f t="shared" si="0"/>
        <v>418.60853119203387</v>
      </c>
      <c r="T36" s="13">
        <f t="shared" si="0"/>
        <v>424.91733042275007</v>
      </c>
      <c r="U36" s="13">
        <f t="shared" si="0"/>
        <v>424.91733042275007</v>
      </c>
    </row>
    <row r="37" spans="2:21" x14ac:dyDescent="0.25">
      <c r="B37" s="14" t="s">
        <v>60</v>
      </c>
      <c r="C37" s="15">
        <v>710.64</v>
      </c>
      <c r="D37" s="15">
        <v>717.12</v>
      </c>
      <c r="E37" s="15">
        <v>733.32</v>
      </c>
      <c r="F37" s="15">
        <v>760.32</v>
      </c>
      <c r="G37" s="15">
        <v>787.32</v>
      </c>
      <c r="I37" s="14" t="s">
        <v>60</v>
      </c>
      <c r="J37" s="15">
        <v>101.76</v>
      </c>
      <c r="K37" s="15">
        <v>142.56</v>
      </c>
      <c r="L37" s="15">
        <v>190.08</v>
      </c>
      <c r="M37" s="15">
        <v>237.6</v>
      </c>
      <c r="N37" s="15">
        <v>237.6</v>
      </c>
      <c r="P37" s="14" t="s">
        <v>60</v>
      </c>
      <c r="Q37" s="13">
        <f t="shared" si="1"/>
        <v>812.4</v>
      </c>
      <c r="R37" s="13">
        <f t="shared" si="0"/>
        <v>859.68000000000006</v>
      </c>
      <c r="S37" s="13">
        <f t="shared" si="0"/>
        <v>923.40000000000009</v>
      </c>
      <c r="T37" s="13">
        <f t="shared" si="0"/>
        <v>997.92000000000007</v>
      </c>
      <c r="U37" s="13">
        <f t="shared" si="0"/>
        <v>1024.92</v>
      </c>
    </row>
    <row r="38" spans="2:21" x14ac:dyDescent="0.25">
      <c r="B38" s="14" t="s">
        <v>61</v>
      </c>
      <c r="C38" s="15">
        <v>192.45585513078467</v>
      </c>
      <c r="D38" s="15">
        <v>238.23094567404422</v>
      </c>
      <c r="E38" s="15">
        <v>285.92725352112672</v>
      </c>
      <c r="F38" s="15">
        <v>338.38483903420519</v>
      </c>
      <c r="G38" s="15">
        <v>382.40577464788726</v>
      </c>
      <c r="I38" s="14" t="s">
        <v>61</v>
      </c>
      <c r="J38" s="15">
        <v>69.010125553319909</v>
      </c>
      <c r="K38" s="15">
        <v>74.158987927565391</v>
      </c>
      <c r="L38" s="15">
        <v>131.64180965794768</v>
      </c>
      <c r="M38" s="15">
        <v>182.82303863179072</v>
      </c>
      <c r="N38" s="15">
        <v>193.50500684104625</v>
      </c>
      <c r="P38" s="14" t="s">
        <v>61</v>
      </c>
      <c r="Q38" s="13">
        <f t="shared" si="1"/>
        <v>261.46598068410458</v>
      </c>
      <c r="R38" s="13">
        <f t="shared" si="0"/>
        <v>312.38993360160964</v>
      </c>
      <c r="S38" s="13">
        <f t="shared" si="0"/>
        <v>417.56906317907442</v>
      </c>
      <c r="T38" s="13">
        <f t="shared" si="0"/>
        <v>521.20787766599597</v>
      </c>
      <c r="U38" s="13">
        <f t="shared" si="0"/>
        <v>575.91078148893348</v>
      </c>
    </row>
    <row r="39" spans="2:21" x14ac:dyDescent="0.25">
      <c r="B39" s="16" t="s">
        <v>65</v>
      </c>
      <c r="C39" s="17">
        <v>47</v>
      </c>
      <c r="D39" s="17">
        <v>56.4</v>
      </c>
      <c r="E39" s="17">
        <v>57.4</v>
      </c>
      <c r="F39" s="17">
        <v>58.8</v>
      </c>
      <c r="G39" s="17">
        <v>60.7</v>
      </c>
      <c r="I39" s="16" t="s">
        <v>65</v>
      </c>
      <c r="J39" s="17">
        <v>51.428571428571431</v>
      </c>
      <c r="K39" s="17">
        <v>42</v>
      </c>
      <c r="L39" s="17">
        <v>21.000000000000004</v>
      </c>
      <c r="M39" s="17">
        <v>0</v>
      </c>
      <c r="N39" s="17">
        <v>0</v>
      </c>
      <c r="P39" s="16" t="s">
        <v>65</v>
      </c>
      <c r="Q39" s="13">
        <f t="shared" si="1"/>
        <v>98.428571428571431</v>
      </c>
      <c r="R39" s="13">
        <f t="shared" si="0"/>
        <v>98.4</v>
      </c>
      <c r="S39" s="13">
        <f t="shared" si="0"/>
        <v>78.400000000000006</v>
      </c>
      <c r="T39" s="13">
        <f t="shared" si="0"/>
        <v>58.8</v>
      </c>
      <c r="U39" s="13">
        <f t="shared" si="0"/>
        <v>60.7</v>
      </c>
    </row>
    <row r="40" spans="2:21" x14ac:dyDescent="0.25">
      <c r="B40" s="22" t="s">
        <v>63</v>
      </c>
      <c r="C40">
        <v>61</v>
      </c>
      <c r="D40">
        <v>72</v>
      </c>
      <c r="E40">
        <v>76</v>
      </c>
      <c r="F40">
        <v>76</v>
      </c>
      <c r="G40">
        <v>76</v>
      </c>
      <c r="I40" s="22" t="s">
        <v>63</v>
      </c>
      <c r="J40" s="17">
        <v>27.142022576472449</v>
      </c>
      <c r="K40" s="17">
        <v>41.424569083447331</v>
      </c>
      <c r="L40" s="17">
        <v>40.406610123119009</v>
      </c>
      <c r="M40" s="17">
        <v>39.388651162790701</v>
      </c>
      <c r="N40" s="17">
        <v>39.388651162790701</v>
      </c>
      <c r="P40" s="22" t="s">
        <v>63</v>
      </c>
      <c r="Q40" s="13">
        <f t="shared" si="1"/>
        <v>88.142022576472442</v>
      </c>
      <c r="R40" s="13">
        <f t="shared" si="0"/>
        <v>113.42456908344732</v>
      </c>
      <c r="S40" s="13">
        <f t="shared" si="0"/>
        <v>116.40661012311901</v>
      </c>
      <c r="T40" s="13">
        <f t="shared" si="0"/>
        <v>115.38865116279069</v>
      </c>
      <c r="U40" s="13">
        <f t="shared" si="0"/>
        <v>115.38865116279069</v>
      </c>
    </row>
    <row r="41" spans="2:21" x14ac:dyDescent="0.25">
      <c r="B41" s="22" t="s">
        <v>62</v>
      </c>
      <c r="C41" s="15">
        <v>327.12</v>
      </c>
      <c r="D41" s="15">
        <v>332.08</v>
      </c>
      <c r="E41" s="15">
        <v>332.08</v>
      </c>
      <c r="F41" s="15">
        <v>332.08</v>
      </c>
      <c r="G41" s="15">
        <v>332.08</v>
      </c>
      <c r="I41" s="22" t="s">
        <v>62</v>
      </c>
      <c r="J41" s="17">
        <v>59.465800543678185</v>
      </c>
      <c r="K41" s="17">
        <v>48</v>
      </c>
      <c r="L41" s="17">
        <v>63.12</v>
      </c>
      <c r="M41" s="17">
        <v>78.239999999999995</v>
      </c>
      <c r="N41" s="17">
        <v>78.239999999999995</v>
      </c>
      <c r="P41" s="22" t="s">
        <v>62</v>
      </c>
      <c r="Q41" s="13">
        <f t="shared" si="1"/>
        <v>386.5858005436782</v>
      </c>
      <c r="R41" s="13">
        <f t="shared" si="0"/>
        <v>380.08</v>
      </c>
      <c r="S41" s="13">
        <f t="shared" si="0"/>
        <v>395.2</v>
      </c>
      <c r="T41" s="13">
        <f t="shared" si="0"/>
        <v>410.32</v>
      </c>
      <c r="U41" s="13">
        <f t="shared" si="0"/>
        <v>410.32</v>
      </c>
    </row>
    <row r="42" spans="2:21" x14ac:dyDescent="0.25">
      <c r="B42" s="22" t="s">
        <v>67</v>
      </c>
      <c r="C42" s="15">
        <v>4283.8164060999998</v>
      </c>
      <c r="D42" s="15">
        <v>4161.7507190360011</v>
      </c>
      <c r="E42" s="15">
        <v>3971.5884447028598</v>
      </c>
      <c r="F42" s="15">
        <v>3616.1835364002372</v>
      </c>
      <c r="G42" s="15">
        <v>3070.2074518091249</v>
      </c>
      <c r="I42" s="22" t="s">
        <v>67</v>
      </c>
      <c r="J42" s="17">
        <v>1354.1044316282732</v>
      </c>
      <c r="K42" s="17">
        <v>1465.44</v>
      </c>
      <c r="L42" s="17">
        <v>1482.5068467805895</v>
      </c>
      <c r="M42" s="17">
        <v>1472.6730200189911</v>
      </c>
      <c r="N42" s="17">
        <v>1472.6730200189911</v>
      </c>
      <c r="P42" s="22" t="s">
        <v>67</v>
      </c>
      <c r="Q42" s="13">
        <f t="shared" si="1"/>
        <v>5637.920837728273</v>
      </c>
      <c r="R42" s="13">
        <f t="shared" si="0"/>
        <v>5627.1907190360016</v>
      </c>
      <c r="S42" s="13">
        <f t="shared" si="0"/>
        <v>5454.0952914834488</v>
      </c>
      <c r="T42" s="13">
        <f t="shared" si="0"/>
        <v>5088.8565564192286</v>
      </c>
      <c r="U42" s="13">
        <f t="shared" si="0"/>
        <v>4542.8804718281162</v>
      </c>
    </row>
    <row r="43" spans="2:21" x14ac:dyDescent="0.25">
      <c r="C43" s="15"/>
      <c r="D43" s="15"/>
      <c r="E43" s="15"/>
      <c r="F43" s="15"/>
      <c r="G43" s="15"/>
    </row>
  </sheetData>
  <sheetProtection password="DEC9"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2:V43"/>
  <sheetViews>
    <sheetView topLeftCell="Q1" zoomScaleNormal="100" workbookViewId="0">
      <selection sqref="A1:P1048576"/>
    </sheetView>
  </sheetViews>
  <sheetFormatPr defaultColWidth="9.140625" defaultRowHeight="15" x14ac:dyDescent="0.25"/>
  <cols>
    <col min="1" max="1" width="9.140625" hidden="1" customWidth="1"/>
    <col min="2" max="7" width="13.28515625" hidden="1" customWidth="1"/>
    <col min="8" max="8" width="14.85546875" hidden="1" customWidth="1"/>
    <col min="9" max="9" width="11.5703125" hidden="1" customWidth="1"/>
    <col min="10" max="14" width="11" hidden="1" customWidth="1"/>
    <col min="15" max="16" width="9.140625" hidden="1" customWidth="1"/>
    <col min="17" max="17" width="12.7109375" customWidth="1"/>
  </cols>
  <sheetData>
    <row r="2" spans="2:22" ht="18.75" x14ac:dyDescent="0.3">
      <c r="B2" s="18" t="s">
        <v>68</v>
      </c>
      <c r="I2" s="18" t="s">
        <v>79</v>
      </c>
      <c r="Q2" s="18" t="s">
        <v>81</v>
      </c>
    </row>
    <row r="3" spans="2:22" ht="18.75" x14ac:dyDescent="0.3">
      <c r="B3" s="18" t="s">
        <v>78</v>
      </c>
      <c r="I3" s="18" t="s">
        <v>83</v>
      </c>
      <c r="Q3" s="18" t="s">
        <v>82</v>
      </c>
    </row>
    <row r="4" spans="2:22" ht="15.75" thickBot="1" x14ac:dyDescent="0.3">
      <c r="B4" s="19" t="s">
        <v>37</v>
      </c>
      <c r="C4" s="20"/>
      <c r="D4" s="20"/>
      <c r="E4" s="20"/>
      <c r="F4" s="20"/>
      <c r="G4" s="20"/>
      <c r="I4" s="19" t="s">
        <v>37</v>
      </c>
      <c r="J4" s="20"/>
      <c r="K4" s="20"/>
      <c r="L4" s="20"/>
      <c r="M4" s="20"/>
      <c r="N4" s="20"/>
      <c r="Q4" s="19" t="s">
        <v>37</v>
      </c>
    </row>
    <row r="5" spans="2:22" ht="16.5" thickTop="1" thickBot="1" x14ac:dyDescent="0.3">
      <c r="B5" s="25" t="s">
        <v>38</v>
      </c>
      <c r="C5" s="26">
        <v>2015</v>
      </c>
      <c r="D5" s="26">
        <v>2020</v>
      </c>
      <c r="E5" s="26">
        <v>2025</v>
      </c>
      <c r="F5" s="26">
        <v>2030</v>
      </c>
      <c r="G5" s="26">
        <v>2035</v>
      </c>
      <c r="I5" s="25" t="s">
        <v>38</v>
      </c>
      <c r="J5" s="26">
        <v>2015</v>
      </c>
      <c r="K5" s="26">
        <v>2020</v>
      </c>
      <c r="L5" s="26">
        <v>2025</v>
      </c>
      <c r="M5" s="26">
        <v>2030</v>
      </c>
      <c r="N5" s="26">
        <v>2035</v>
      </c>
      <c r="Q5" s="25" t="s">
        <v>38</v>
      </c>
      <c r="R5" s="26">
        <v>2015</v>
      </c>
      <c r="S5" s="26">
        <v>2020</v>
      </c>
      <c r="T5" s="26">
        <v>2025</v>
      </c>
      <c r="U5" s="26">
        <v>2030</v>
      </c>
      <c r="V5" s="26">
        <v>2035</v>
      </c>
    </row>
    <row r="6" spans="2:22" ht="15.75" thickTop="1" x14ac:dyDescent="0.25">
      <c r="B6" s="23" t="s">
        <v>39</v>
      </c>
      <c r="C6" s="13">
        <v>440.00178160309525</v>
      </c>
      <c r="D6" s="13">
        <v>407.25588615085167</v>
      </c>
      <c r="E6" s="13">
        <v>349.18286034320329</v>
      </c>
      <c r="F6" s="13">
        <v>319.47840518842213</v>
      </c>
      <c r="G6" s="13">
        <v>317.28595527406571</v>
      </c>
      <c r="I6" s="23" t="s">
        <v>39</v>
      </c>
      <c r="J6" s="13">
        <v>237.92941176470589</v>
      </c>
      <c r="K6" s="13">
        <v>237.92941176470589</v>
      </c>
      <c r="L6" s="13">
        <v>288.55359088113943</v>
      </c>
      <c r="M6" s="13">
        <v>282.17944700300052</v>
      </c>
      <c r="N6" s="13">
        <v>282.17944700300052</v>
      </c>
      <c r="Q6" s="23" t="s">
        <v>39</v>
      </c>
      <c r="R6" s="13">
        <f>C6+J6</f>
        <v>677.93119336780114</v>
      </c>
      <c r="S6" s="13">
        <f t="shared" ref="S6:S42" si="0">D6+K6</f>
        <v>645.18529791555761</v>
      </c>
      <c r="T6" s="13">
        <f t="shared" ref="T6:T42" si="1">E6+L6</f>
        <v>637.73645122434277</v>
      </c>
      <c r="U6" s="13">
        <f t="shared" ref="U6:U42" si="2">F6+M6</f>
        <v>601.65785219142265</v>
      </c>
      <c r="V6" s="13">
        <f t="shared" ref="V6:V42" si="3">G6+N6</f>
        <v>599.46540227706623</v>
      </c>
    </row>
    <row r="7" spans="2:22" x14ac:dyDescent="0.25">
      <c r="B7" s="24" t="s">
        <v>69</v>
      </c>
      <c r="C7" s="15">
        <v>14</v>
      </c>
      <c r="D7" s="15">
        <v>17</v>
      </c>
      <c r="E7" s="15">
        <v>21</v>
      </c>
      <c r="F7" s="15">
        <v>21</v>
      </c>
      <c r="G7" s="15">
        <v>21</v>
      </c>
      <c r="I7" s="24" t="s">
        <v>69</v>
      </c>
      <c r="J7" s="15">
        <v>0</v>
      </c>
      <c r="K7" s="15">
        <v>20</v>
      </c>
      <c r="L7" s="15">
        <v>20</v>
      </c>
      <c r="M7" s="15">
        <v>20</v>
      </c>
      <c r="N7" s="15">
        <v>20</v>
      </c>
      <c r="Q7" s="24" t="s">
        <v>69</v>
      </c>
      <c r="R7" s="13">
        <f t="shared" ref="R7:R42" si="4">C7+J7</f>
        <v>14</v>
      </c>
      <c r="S7" s="13">
        <f t="shared" si="0"/>
        <v>37</v>
      </c>
      <c r="T7" s="13">
        <f t="shared" si="1"/>
        <v>41</v>
      </c>
      <c r="U7" s="13">
        <f t="shared" si="2"/>
        <v>41</v>
      </c>
      <c r="V7" s="13">
        <f t="shared" si="3"/>
        <v>41</v>
      </c>
    </row>
    <row r="8" spans="2:22" x14ac:dyDescent="0.25">
      <c r="B8" s="24" t="s">
        <v>40</v>
      </c>
      <c r="C8" s="15">
        <v>1180.5666211698187</v>
      </c>
      <c r="D8" s="15">
        <v>1247.533974751673</v>
      </c>
      <c r="E8" s="15">
        <v>1280.0236294743015</v>
      </c>
      <c r="F8" s="15">
        <v>1280.0236294743015</v>
      </c>
      <c r="G8" s="15">
        <v>1280.0236294743015</v>
      </c>
      <c r="I8" s="24" t="s">
        <v>40</v>
      </c>
      <c r="J8" s="15">
        <v>255.27208705768462</v>
      </c>
      <c r="K8" s="15">
        <v>255.2035688610998</v>
      </c>
      <c r="L8" s="15">
        <v>331.50616958269006</v>
      </c>
      <c r="M8" s="15">
        <v>376.96476762744413</v>
      </c>
      <c r="N8" s="15">
        <v>376.96476762744413</v>
      </c>
      <c r="Q8" s="24" t="s">
        <v>40</v>
      </c>
      <c r="R8" s="13">
        <f t="shared" si="4"/>
        <v>1435.8387082275033</v>
      </c>
      <c r="S8" s="13">
        <f t="shared" si="0"/>
        <v>1502.7375436127727</v>
      </c>
      <c r="T8" s="13">
        <f t="shared" si="1"/>
        <v>1611.5297990569916</v>
      </c>
      <c r="U8" s="13">
        <f t="shared" si="2"/>
        <v>1656.9883971017457</v>
      </c>
      <c r="V8" s="13">
        <f t="shared" si="3"/>
        <v>1656.9883971017457</v>
      </c>
    </row>
    <row r="9" spans="2:22" x14ac:dyDescent="0.25">
      <c r="B9" s="24" t="s">
        <v>41</v>
      </c>
      <c r="C9" s="15">
        <v>196</v>
      </c>
      <c r="D9" s="15">
        <v>244</v>
      </c>
      <c r="E9" s="15">
        <v>259</v>
      </c>
      <c r="F9" s="15">
        <v>259</v>
      </c>
      <c r="G9" s="15">
        <v>259</v>
      </c>
      <c r="I9" s="24" t="s">
        <v>41</v>
      </c>
      <c r="J9" s="15">
        <v>0</v>
      </c>
      <c r="K9" s="15">
        <v>0</v>
      </c>
      <c r="L9" s="15">
        <v>0</v>
      </c>
      <c r="M9" s="15">
        <v>0</v>
      </c>
      <c r="N9" s="15">
        <v>0</v>
      </c>
      <c r="Q9" s="24" t="s">
        <v>41</v>
      </c>
      <c r="R9" s="13">
        <f t="shared" si="4"/>
        <v>196</v>
      </c>
      <c r="S9" s="13">
        <f t="shared" si="0"/>
        <v>244</v>
      </c>
      <c r="T9" s="13">
        <f t="shared" si="1"/>
        <v>259</v>
      </c>
      <c r="U9" s="13">
        <f t="shared" si="2"/>
        <v>259</v>
      </c>
      <c r="V9" s="13">
        <f t="shared" si="3"/>
        <v>259</v>
      </c>
    </row>
    <row r="10" spans="2:22" x14ac:dyDescent="0.25">
      <c r="B10" s="24" t="s">
        <v>66</v>
      </c>
      <c r="C10" s="15">
        <v>220</v>
      </c>
      <c r="D10" s="15">
        <v>220</v>
      </c>
      <c r="E10" s="15">
        <v>230</v>
      </c>
      <c r="F10" s="15">
        <v>230</v>
      </c>
      <c r="G10" s="15">
        <v>230</v>
      </c>
      <c r="I10" s="24" t="s">
        <v>66</v>
      </c>
      <c r="J10" s="15">
        <v>4.8</v>
      </c>
      <c r="K10" s="15">
        <v>4.8</v>
      </c>
      <c r="L10" s="15">
        <v>21.12</v>
      </c>
      <c r="M10" s="15">
        <v>37.44</v>
      </c>
      <c r="N10" s="15">
        <v>37.44</v>
      </c>
      <c r="Q10" s="24" t="s">
        <v>66</v>
      </c>
      <c r="R10" s="13">
        <f t="shared" si="4"/>
        <v>224.8</v>
      </c>
      <c r="S10" s="13">
        <f t="shared" si="0"/>
        <v>224.8</v>
      </c>
      <c r="T10" s="13">
        <f t="shared" si="1"/>
        <v>251.12</v>
      </c>
      <c r="U10" s="13">
        <f t="shared" si="2"/>
        <v>267.44</v>
      </c>
      <c r="V10" s="13">
        <f t="shared" si="3"/>
        <v>267.44</v>
      </c>
    </row>
    <row r="11" spans="2:22" x14ac:dyDescent="0.25">
      <c r="B11" s="24" t="s">
        <v>70</v>
      </c>
      <c r="C11" s="15">
        <v>0</v>
      </c>
      <c r="D11" s="15">
        <v>8</v>
      </c>
      <c r="E11" s="15">
        <v>9</v>
      </c>
      <c r="F11" s="15">
        <v>9</v>
      </c>
      <c r="G11" s="15">
        <v>9</v>
      </c>
      <c r="I11" s="24" t="s">
        <v>70</v>
      </c>
      <c r="J11" s="15">
        <v>0</v>
      </c>
      <c r="K11" s="15">
        <v>0</v>
      </c>
      <c r="L11" s="15">
        <v>17.81095890410959</v>
      </c>
      <c r="M11" s="15">
        <v>22.041095890410958</v>
      </c>
      <c r="N11" s="15">
        <v>27.276712328767122</v>
      </c>
      <c r="Q11" s="24" t="s">
        <v>70</v>
      </c>
      <c r="R11" s="13">
        <f t="shared" si="4"/>
        <v>0</v>
      </c>
      <c r="S11" s="13">
        <f t="shared" si="0"/>
        <v>8</v>
      </c>
      <c r="T11" s="13">
        <f t="shared" si="1"/>
        <v>26.81095890410959</v>
      </c>
      <c r="U11" s="13">
        <f t="shared" si="2"/>
        <v>31.041095890410958</v>
      </c>
      <c r="V11" s="13">
        <f t="shared" si="3"/>
        <v>36.276712328767118</v>
      </c>
    </row>
    <row r="12" spans="2:22" x14ac:dyDescent="0.25">
      <c r="B12" s="24" t="s">
        <v>43</v>
      </c>
      <c r="C12" s="15">
        <v>727</v>
      </c>
      <c r="D12" s="15">
        <v>727</v>
      </c>
      <c r="E12" s="15">
        <v>727</v>
      </c>
      <c r="F12" s="15">
        <v>763</v>
      </c>
      <c r="G12" s="15">
        <v>853</v>
      </c>
      <c r="I12" s="24" t="s">
        <v>43</v>
      </c>
      <c r="J12" s="15">
        <v>64</v>
      </c>
      <c r="K12" s="15">
        <v>73.714285714285708</v>
      </c>
      <c r="L12" s="15">
        <v>79.285714285714292</v>
      </c>
      <c r="M12" s="15">
        <v>84.857142857142861</v>
      </c>
      <c r="N12" s="15">
        <v>84.857142857142861</v>
      </c>
      <c r="Q12" s="24" t="s">
        <v>43</v>
      </c>
      <c r="R12" s="13">
        <f t="shared" si="4"/>
        <v>791</v>
      </c>
      <c r="S12" s="13">
        <f t="shared" si="0"/>
        <v>800.71428571428567</v>
      </c>
      <c r="T12" s="13">
        <f t="shared" si="1"/>
        <v>806.28571428571433</v>
      </c>
      <c r="U12" s="13">
        <f t="shared" si="2"/>
        <v>847.85714285714289</v>
      </c>
      <c r="V12" s="13">
        <f t="shared" si="3"/>
        <v>937.85714285714289</v>
      </c>
    </row>
    <row r="13" spans="2:22" x14ac:dyDescent="0.25">
      <c r="B13" s="24" t="s">
        <v>49</v>
      </c>
      <c r="C13" s="15">
        <v>4213.5459744185082</v>
      </c>
      <c r="D13" s="15">
        <v>4023.6104538385825</v>
      </c>
      <c r="E13" s="15">
        <v>3819.7153834955284</v>
      </c>
      <c r="F13" s="15">
        <v>3314.2083944675228</v>
      </c>
      <c r="G13" s="15">
        <v>3167.1392556954447</v>
      </c>
      <c r="I13" s="24" t="s">
        <v>49</v>
      </c>
      <c r="J13" s="15">
        <v>1244.5866666666664</v>
      </c>
      <c r="K13" s="15">
        <v>1190.8266666666664</v>
      </c>
      <c r="L13" s="15">
        <v>990.50666666666666</v>
      </c>
      <c r="M13" s="15">
        <v>790.1866666666665</v>
      </c>
      <c r="N13" s="15">
        <v>790.1866666666665</v>
      </c>
      <c r="Q13" s="24" t="s">
        <v>49</v>
      </c>
      <c r="R13" s="13">
        <f t="shared" si="4"/>
        <v>5458.1326410851743</v>
      </c>
      <c r="S13" s="13">
        <f t="shared" si="0"/>
        <v>5214.4371205052485</v>
      </c>
      <c r="T13" s="13">
        <f t="shared" si="1"/>
        <v>4810.222050162195</v>
      </c>
      <c r="U13" s="13">
        <f t="shared" si="2"/>
        <v>4104.3950611341897</v>
      </c>
      <c r="V13" s="13">
        <f t="shared" si="3"/>
        <v>3957.3259223621112</v>
      </c>
    </row>
    <row r="14" spans="2:22" x14ac:dyDescent="0.25">
      <c r="B14" s="47" t="s">
        <v>71</v>
      </c>
      <c r="C14" s="46">
        <v>2436.4070118993814</v>
      </c>
      <c r="D14" s="46">
        <v>2324.3023947874467</v>
      </c>
      <c r="E14" s="46">
        <v>2204.7241365347163</v>
      </c>
      <c r="F14" s="46">
        <v>1913.2521320436858</v>
      </c>
      <c r="G14" s="46">
        <v>1831.0420794949339</v>
      </c>
      <c r="I14" s="47" t="s">
        <v>71</v>
      </c>
      <c r="J14" s="46">
        <f>J13*0.58</f>
        <v>721.86026666666646</v>
      </c>
      <c r="K14" s="46">
        <f t="shared" ref="K14:N14" si="5">K13*0.58</f>
        <v>690.67946666666649</v>
      </c>
      <c r="L14" s="46">
        <f t="shared" si="5"/>
        <v>574.49386666666658</v>
      </c>
      <c r="M14" s="46">
        <f t="shared" si="5"/>
        <v>458.30826666666655</v>
      </c>
      <c r="N14" s="46">
        <f t="shared" si="5"/>
        <v>458.30826666666655</v>
      </c>
      <c r="Q14" s="47" t="s">
        <v>71</v>
      </c>
      <c r="R14" s="46">
        <f t="shared" si="4"/>
        <v>3158.2672785660479</v>
      </c>
      <c r="S14" s="46">
        <f t="shared" si="0"/>
        <v>3014.9818614541132</v>
      </c>
      <c r="T14" s="46">
        <f t="shared" si="1"/>
        <v>2779.218003201383</v>
      </c>
      <c r="U14" s="46">
        <f t="shared" si="2"/>
        <v>2371.5603987103523</v>
      </c>
      <c r="V14" s="46">
        <f t="shared" si="3"/>
        <v>2289.3503461616006</v>
      </c>
    </row>
    <row r="15" spans="2:22" x14ac:dyDescent="0.25">
      <c r="B15" s="47" t="s">
        <v>72</v>
      </c>
      <c r="C15" s="46">
        <v>1777.1389625191266</v>
      </c>
      <c r="D15" s="46">
        <v>1699.3080590511356</v>
      </c>
      <c r="E15" s="46">
        <v>1614.9912469608121</v>
      </c>
      <c r="F15" s="46">
        <v>1400.956262423837</v>
      </c>
      <c r="G15" s="46">
        <v>1336.0971762005108</v>
      </c>
      <c r="I15" s="47" t="s">
        <v>72</v>
      </c>
      <c r="J15" s="46">
        <f>J13-J14</f>
        <v>522.7263999999999</v>
      </c>
      <c r="K15" s="46">
        <f t="shared" ref="K15:N15" si="6">K13-K14</f>
        <v>500.14719999999988</v>
      </c>
      <c r="L15" s="46">
        <f t="shared" si="6"/>
        <v>416.01280000000008</v>
      </c>
      <c r="M15" s="46">
        <f t="shared" si="6"/>
        <v>331.87839999999994</v>
      </c>
      <c r="N15" s="46">
        <f t="shared" si="6"/>
        <v>331.87839999999994</v>
      </c>
      <c r="Q15" s="47" t="s">
        <v>72</v>
      </c>
      <c r="R15" s="46">
        <f t="shared" si="4"/>
        <v>2299.8653625191264</v>
      </c>
      <c r="S15" s="46">
        <f t="shared" si="0"/>
        <v>2199.4552590511357</v>
      </c>
      <c r="T15" s="46">
        <f t="shared" si="1"/>
        <v>2031.004046960812</v>
      </c>
      <c r="U15" s="46">
        <f t="shared" si="2"/>
        <v>1732.834662423837</v>
      </c>
      <c r="V15" s="46">
        <f t="shared" si="3"/>
        <v>1667.9755762005107</v>
      </c>
    </row>
    <row r="16" spans="2:22" x14ac:dyDescent="0.25">
      <c r="B16" s="24" t="s">
        <v>44</v>
      </c>
      <c r="C16" s="15">
        <v>274.66999999999996</v>
      </c>
      <c r="D16" s="15">
        <v>226.75780758561194</v>
      </c>
      <c r="E16" s="15">
        <v>197.91399294849251</v>
      </c>
      <c r="F16" s="15">
        <v>157.17838948667475</v>
      </c>
      <c r="G16" s="15">
        <v>116.85789355752786</v>
      </c>
      <c r="I16" s="24" t="s">
        <v>44</v>
      </c>
      <c r="J16" s="15">
        <v>0</v>
      </c>
      <c r="K16" s="15">
        <v>0</v>
      </c>
      <c r="L16" s="15">
        <v>0</v>
      </c>
      <c r="M16" s="15">
        <v>0</v>
      </c>
      <c r="N16" s="15">
        <v>0</v>
      </c>
      <c r="Q16" s="24" t="s">
        <v>44</v>
      </c>
      <c r="R16" s="13">
        <f t="shared" si="4"/>
        <v>274.66999999999996</v>
      </c>
      <c r="S16" s="13">
        <f t="shared" si="0"/>
        <v>226.75780758561194</v>
      </c>
      <c r="T16" s="13">
        <f t="shared" si="1"/>
        <v>197.91399294849251</v>
      </c>
      <c r="U16" s="13">
        <f t="shared" si="2"/>
        <v>157.17838948667475</v>
      </c>
      <c r="V16" s="13">
        <f t="shared" si="3"/>
        <v>116.85789355752786</v>
      </c>
    </row>
    <row r="17" spans="2:22" x14ac:dyDescent="0.25">
      <c r="B17" s="24" t="s">
        <v>45</v>
      </c>
      <c r="C17" s="15">
        <v>57</v>
      </c>
      <c r="D17" s="15">
        <v>61</v>
      </c>
      <c r="E17" s="15">
        <v>61</v>
      </c>
      <c r="F17" s="15">
        <v>61</v>
      </c>
      <c r="G17" s="15">
        <v>61</v>
      </c>
      <c r="I17" s="24" t="s">
        <v>45</v>
      </c>
      <c r="J17" s="15">
        <v>24.571428571428573</v>
      </c>
      <c r="K17" s="15">
        <v>21.142857142857142</v>
      </c>
      <c r="L17" s="15">
        <v>22.285714285714285</v>
      </c>
      <c r="M17" s="15">
        <v>23.428571428571427</v>
      </c>
      <c r="N17" s="15">
        <v>23.428571428571427</v>
      </c>
      <c r="Q17" s="24" t="s">
        <v>45</v>
      </c>
      <c r="R17" s="13">
        <f t="shared" si="4"/>
        <v>81.571428571428569</v>
      </c>
      <c r="S17" s="13">
        <f t="shared" si="0"/>
        <v>82.142857142857139</v>
      </c>
      <c r="T17" s="13">
        <f t="shared" si="1"/>
        <v>83.285714285714278</v>
      </c>
      <c r="U17" s="13">
        <f t="shared" si="2"/>
        <v>84.428571428571431</v>
      </c>
      <c r="V17" s="13">
        <f t="shared" si="3"/>
        <v>84.428571428571431</v>
      </c>
    </row>
    <row r="18" spans="2:22" x14ac:dyDescent="0.25">
      <c r="B18" s="24" t="s">
        <v>64</v>
      </c>
      <c r="C18" s="15">
        <v>1280.1182922058492</v>
      </c>
      <c r="D18" s="15">
        <v>1404.7987593852492</v>
      </c>
      <c r="E18" s="15">
        <v>1454.7953665655323</v>
      </c>
      <c r="F18" s="15">
        <v>1495.1908746814756</v>
      </c>
      <c r="G18" s="15">
        <v>1516.3176672856962</v>
      </c>
      <c r="I18" s="24" t="s">
        <v>64</v>
      </c>
      <c r="J18" s="15">
        <v>713.55793063461147</v>
      </c>
      <c r="K18" s="15">
        <v>843.16891924792083</v>
      </c>
      <c r="L18" s="15">
        <v>956.52562290873982</v>
      </c>
      <c r="M18" s="15">
        <v>1069.8823265695592</v>
      </c>
      <c r="N18" s="15">
        <v>1069.8823265695592</v>
      </c>
      <c r="Q18" s="24" t="s">
        <v>64</v>
      </c>
      <c r="R18" s="13">
        <f t="shared" si="4"/>
        <v>1993.6762228404607</v>
      </c>
      <c r="S18" s="13">
        <f t="shared" si="0"/>
        <v>2247.9676786331702</v>
      </c>
      <c r="T18" s="13">
        <f t="shared" si="1"/>
        <v>2411.3209894742722</v>
      </c>
      <c r="U18" s="13">
        <f t="shared" si="2"/>
        <v>2565.0732012510348</v>
      </c>
      <c r="V18" s="13">
        <f t="shared" si="3"/>
        <v>2586.1999938552553</v>
      </c>
    </row>
    <row r="19" spans="2:22" x14ac:dyDescent="0.25">
      <c r="B19" s="24" t="s">
        <v>46</v>
      </c>
      <c r="C19" s="15">
        <v>160</v>
      </c>
      <c r="D19" s="15">
        <v>175</v>
      </c>
      <c r="E19" s="15">
        <v>175</v>
      </c>
      <c r="F19" s="15">
        <v>175</v>
      </c>
      <c r="G19" s="15">
        <v>175</v>
      </c>
      <c r="I19" s="24" t="s">
        <v>46</v>
      </c>
      <c r="J19" s="15">
        <v>80.275862068965523</v>
      </c>
      <c r="K19" s="15">
        <v>81.931034482758619</v>
      </c>
      <c r="L19" s="15">
        <v>45.103448275862071</v>
      </c>
      <c r="M19" s="15">
        <v>8.2758620689655178</v>
      </c>
      <c r="N19" s="15">
        <v>8.2758620689655178</v>
      </c>
      <c r="Q19" s="24" t="s">
        <v>46</v>
      </c>
      <c r="R19" s="13">
        <f t="shared" si="4"/>
        <v>240.27586206896552</v>
      </c>
      <c r="S19" s="13">
        <f t="shared" si="0"/>
        <v>256.93103448275861</v>
      </c>
      <c r="T19" s="13">
        <f t="shared" si="1"/>
        <v>220.10344827586206</v>
      </c>
      <c r="U19" s="13">
        <f t="shared" si="2"/>
        <v>183.27586206896552</v>
      </c>
      <c r="V19" s="13">
        <f t="shared" si="3"/>
        <v>183.27586206896552</v>
      </c>
    </row>
    <row r="20" spans="2:22" x14ac:dyDescent="0.25">
      <c r="B20" s="24" t="s">
        <v>47</v>
      </c>
      <c r="C20" s="15">
        <v>3779.04</v>
      </c>
      <c r="D20" s="15">
        <v>3644.31</v>
      </c>
      <c r="E20" s="15">
        <v>3550.65</v>
      </c>
      <c r="F20" s="15">
        <v>3436.9399999999996</v>
      </c>
      <c r="G20" s="15">
        <v>3293.5299999999997</v>
      </c>
      <c r="I20" s="24" t="s">
        <v>47</v>
      </c>
      <c r="J20" s="15">
        <v>278.39999999999998</v>
      </c>
      <c r="K20" s="15">
        <v>360</v>
      </c>
      <c r="L20" s="15">
        <v>359.04</v>
      </c>
      <c r="M20" s="15">
        <v>358.08</v>
      </c>
      <c r="N20" s="15">
        <v>358.08</v>
      </c>
      <c r="Q20" s="24" t="s">
        <v>47</v>
      </c>
      <c r="R20" s="13">
        <f t="shared" si="4"/>
        <v>4057.44</v>
      </c>
      <c r="S20" s="13">
        <f t="shared" si="0"/>
        <v>4004.31</v>
      </c>
      <c r="T20" s="13">
        <f t="shared" si="1"/>
        <v>3909.69</v>
      </c>
      <c r="U20" s="13">
        <f t="shared" si="2"/>
        <v>3795.0199999999995</v>
      </c>
      <c r="V20" s="13">
        <f t="shared" si="3"/>
        <v>3651.6099999999997</v>
      </c>
    </row>
    <row r="21" spans="2:22" x14ac:dyDescent="0.25">
      <c r="B21" s="47" t="s">
        <v>73</v>
      </c>
      <c r="C21" s="46">
        <v>2457.866892353426</v>
      </c>
      <c r="D21" s="46">
        <v>2373.334137981823</v>
      </c>
      <c r="E21" s="46">
        <v>2318.7488566363709</v>
      </c>
      <c r="F21" s="46">
        <v>2249.8920051650539</v>
      </c>
      <c r="G21" s="46">
        <v>2160.6004068295588</v>
      </c>
      <c r="I21" s="47" t="s">
        <v>73</v>
      </c>
      <c r="J21" s="46">
        <f>J20*0.71</f>
        <v>197.66399999999999</v>
      </c>
      <c r="K21" s="46">
        <f>K20*0.77</f>
        <v>277.2</v>
      </c>
      <c r="L21" s="46">
        <f>L20*0.75</f>
        <v>269.28000000000003</v>
      </c>
      <c r="M21" s="46">
        <f t="shared" ref="M21:N21" si="7">M20*0.75</f>
        <v>268.56</v>
      </c>
      <c r="N21" s="46">
        <f t="shared" si="7"/>
        <v>268.56</v>
      </c>
      <c r="Q21" s="47" t="s">
        <v>73</v>
      </c>
      <c r="R21" s="46">
        <f t="shared" si="4"/>
        <v>2655.5308923534258</v>
      </c>
      <c r="S21" s="46">
        <f t="shared" si="0"/>
        <v>2650.5341379818228</v>
      </c>
      <c r="T21" s="46">
        <f t="shared" si="1"/>
        <v>2588.0288566363711</v>
      </c>
      <c r="U21" s="46">
        <f t="shared" si="2"/>
        <v>2518.4520051650538</v>
      </c>
      <c r="V21" s="46">
        <f t="shared" si="3"/>
        <v>2429.1604068295587</v>
      </c>
    </row>
    <row r="22" spans="2:22" x14ac:dyDescent="0.25">
      <c r="B22" s="47" t="s">
        <v>74</v>
      </c>
      <c r="C22" s="46">
        <v>994.17316205449299</v>
      </c>
      <c r="D22" s="46">
        <v>959.98083212310155</v>
      </c>
      <c r="E22" s="46">
        <v>937.90184081333189</v>
      </c>
      <c r="F22" s="46">
        <v>910.05019678438737</v>
      </c>
      <c r="G22" s="46">
        <v>873.93298029139032</v>
      </c>
      <c r="I22" s="47" t="s">
        <v>74</v>
      </c>
      <c r="J22" s="46">
        <f>J20-J21-J23</f>
        <v>80.73599999999999</v>
      </c>
      <c r="K22" s="46">
        <f t="shared" ref="K22:N22" si="8">K20-K21-K23</f>
        <v>82.800000000000011</v>
      </c>
      <c r="L22" s="46">
        <f t="shared" si="8"/>
        <v>89.759999999999991</v>
      </c>
      <c r="M22" s="46">
        <f t="shared" si="8"/>
        <v>89.519999999999982</v>
      </c>
      <c r="N22" s="46">
        <f t="shared" si="8"/>
        <v>89.519999999999982</v>
      </c>
      <c r="Q22" s="47" t="s">
        <v>74</v>
      </c>
      <c r="R22" s="46">
        <f t="shared" si="4"/>
        <v>1074.909162054493</v>
      </c>
      <c r="S22" s="46">
        <f t="shared" si="0"/>
        <v>1042.7808321231016</v>
      </c>
      <c r="T22" s="46">
        <f t="shared" si="1"/>
        <v>1027.6618408133318</v>
      </c>
      <c r="U22" s="46">
        <f t="shared" si="2"/>
        <v>999.57019678438735</v>
      </c>
      <c r="V22" s="46">
        <f t="shared" si="3"/>
        <v>963.4529802913903</v>
      </c>
    </row>
    <row r="23" spans="2:22" x14ac:dyDescent="0.25">
      <c r="B23" s="47" t="s">
        <v>75</v>
      </c>
      <c r="C23" s="46">
        <v>327.27795642688665</v>
      </c>
      <c r="D23" s="46">
        <v>311.03797386650911</v>
      </c>
      <c r="E23" s="46">
        <v>293.78645546526053</v>
      </c>
      <c r="F23" s="46">
        <v>276.53493706401196</v>
      </c>
      <c r="G23" s="46">
        <v>259.28341866276315</v>
      </c>
      <c r="I23" s="47" t="s">
        <v>75</v>
      </c>
      <c r="J23" s="46">
        <f>J20*0</f>
        <v>0</v>
      </c>
      <c r="K23" s="46">
        <f t="shared" ref="K23:N23" si="9">K20*0</f>
        <v>0</v>
      </c>
      <c r="L23" s="46">
        <f t="shared" si="9"/>
        <v>0</v>
      </c>
      <c r="M23" s="46">
        <f t="shared" si="9"/>
        <v>0</v>
      </c>
      <c r="N23" s="46">
        <f t="shared" si="9"/>
        <v>0</v>
      </c>
      <c r="Q23" s="47" t="s">
        <v>75</v>
      </c>
      <c r="R23" s="46">
        <f t="shared" si="4"/>
        <v>327.27795642688665</v>
      </c>
      <c r="S23" s="46">
        <f t="shared" si="0"/>
        <v>311.03797386650911</v>
      </c>
      <c r="T23" s="46">
        <f t="shared" si="1"/>
        <v>293.78645546526053</v>
      </c>
      <c r="U23" s="46">
        <f t="shared" si="2"/>
        <v>276.53493706401196</v>
      </c>
      <c r="V23" s="46">
        <f t="shared" si="3"/>
        <v>259.28341866276315</v>
      </c>
    </row>
    <row r="24" spans="2:22" x14ac:dyDescent="0.25">
      <c r="B24" s="24" t="s">
        <v>50</v>
      </c>
      <c r="C24" s="15">
        <v>110.20093821310577</v>
      </c>
      <c r="D24" s="15">
        <v>151.47834637124234</v>
      </c>
      <c r="E24" s="15">
        <v>158.56005302680296</v>
      </c>
      <c r="F24" s="15">
        <v>158.56005302680296</v>
      </c>
      <c r="G24" s="15">
        <v>158.56005302680296</v>
      </c>
      <c r="I24" s="24" t="s">
        <v>50</v>
      </c>
      <c r="J24" s="15">
        <v>194.14804872945271</v>
      </c>
      <c r="K24" s="15">
        <v>180.77480894326698</v>
      </c>
      <c r="L24" s="15">
        <v>207.5031545630315</v>
      </c>
      <c r="M24" s="15">
        <v>231.29888038096252</v>
      </c>
      <c r="N24" s="15">
        <v>231.29888038096252</v>
      </c>
      <c r="Q24" s="24" t="s">
        <v>50</v>
      </c>
      <c r="R24" s="13">
        <f t="shared" si="4"/>
        <v>304.3489869425585</v>
      </c>
      <c r="S24" s="13">
        <f t="shared" si="0"/>
        <v>332.25315531450929</v>
      </c>
      <c r="T24" s="13">
        <f t="shared" si="1"/>
        <v>366.06320758983446</v>
      </c>
      <c r="U24" s="13">
        <f t="shared" si="2"/>
        <v>389.85893340776545</v>
      </c>
      <c r="V24" s="13">
        <f t="shared" si="3"/>
        <v>389.85893340776545</v>
      </c>
    </row>
    <row r="25" spans="2:22" x14ac:dyDescent="0.25">
      <c r="B25" s="24" t="s">
        <v>42</v>
      </c>
      <c r="C25" s="15">
        <v>54.331506849315069</v>
      </c>
      <c r="D25" s="15">
        <v>58.438356164383563</v>
      </c>
      <c r="E25" s="15">
        <v>60.986301369863014</v>
      </c>
      <c r="F25" s="15">
        <v>64.68493150684931</v>
      </c>
      <c r="G25" s="15">
        <v>68.712328767123282</v>
      </c>
      <c r="I25" s="24" t="s">
        <v>42</v>
      </c>
      <c r="J25" s="15">
        <v>30.545454545454547</v>
      </c>
      <c r="K25" s="15">
        <v>61.090909090909093</v>
      </c>
      <c r="L25" s="15">
        <v>67.63636363636364</v>
      </c>
      <c r="M25" s="15">
        <v>74.181818181818187</v>
      </c>
      <c r="N25" s="15">
        <v>74.181818181818187</v>
      </c>
      <c r="Q25" s="24" t="s">
        <v>42</v>
      </c>
      <c r="R25" s="13">
        <f t="shared" si="4"/>
        <v>84.876961394769609</v>
      </c>
      <c r="S25" s="13">
        <f t="shared" si="0"/>
        <v>119.52926525529266</v>
      </c>
      <c r="T25" s="13">
        <f t="shared" si="1"/>
        <v>128.62266500622667</v>
      </c>
      <c r="U25" s="13">
        <f t="shared" si="2"/>
        <v>138.86674968866748</v>
      </c>
      <c r="V25" s="13">
        <f t="shared" si="3"/>
        <v>142.89414694894145</v>
      </c>
    </row>
    <row r="26" spans="2:22" x14ac:dyDescent="0.25">
      <c r="B26" s="24" t="s">
        <v>51</v>
      </c>
      <c r="C26" s="15">
        <v>652.98</v>
      </c>
      <c r="D26" s="15">
        <v>669.47</v>
      </c>
      <c r="E26" s="15">
        <v>670.4</v>
      </c>
      <c r="F26" s="15">
        <v>670.4</v>
      </c>
      <c r="G26" s="15">
        <v>670.4</v>
      </c>
      <c r="I26" s="24" t="s">
        <v>51</v>
      </c>
      <c r="J26" s="15">
        <v>80.391146440617646</v>
      </c>
      <c r="K26" s="15">
        <v>102.58648023757374</v>
      </c>
      <c r="L26" s="15">
        <v>105.72911141768483</v>
      </c>
      <c r="M26" s="15">
        <v>108.36813009791621</v>
      </c>
      <c r="N26" s="15">
        <v>108.36813009791621</v>
      </c>
      <c r="Q26" s="24" t="s">
        <v>51</v>
      </c>
      <c r="R26" s="13">
        <f t="shared" si="4"/>
        <v>733.37114644061762</v>
      </c>
      <c r="S26" s="13">
        <f t="shared" si="0"/>
        <v>772.05648023757374</v>
      </c>
      <c r="T26" s="13">
        <f t="shared" si="1"/>
        <v>776.12911141768484</v>
      </c>
      <c r="U26" s="13">
        <f t="shared" si="2"/>
        <v>778.76813009791613</v>
      </c>
      <c r="V26" s="13">
        <f t="shared" si="3"/>
        <v>778.76813009791613</v>
      </c>
    </row>
    <row r="27" spans="2:22" x14ac:dyDescent="0.25">
      <c r="B27" s="24" t="s">
        <v>52</v>
      </c>
      <c r="C27" s="15">
        <v>133.36049535110965</v>
      </c>
      <c r="D27" s="15">
        <v>134.27476655219544</v>
      </c>
      <c r="E27" s="15">
        <v>134.16370201434347</v>
      </c>
      <c r="F27" s="15">
        <v>129.26617018216197</v>
      </c>
      <c r="G27" s="15">
        <v>126.93003821563738</v>
      </c>
      <c r="I27" s="24" t="s">
        <v>52</v>
      </c>
      <c r="J27" s="15">
        <v>160.23867203028121</v>
      </c>
      <c r="K27" s="15">
        <v>168.3475812343367</v>
      </c>
      <c r="L27" s="15">
        <v>173.70948229482337</v>
      </c>
      <c r="M27" s="15">
        <v>179.07586023047315</v>
      </c>
      <c r="N27" s="15">
        <v>179.07586023047315</v>
      </c>
      <c r="Q27" s="24" t="s">
        <v>52</v>
      </c>
      <c r="R27" s="13">
        <f t="shared" si="4"/>
        <v>293.59916738139088</v>
      </c>
      <c r="S27" s="13">
        <f t="shared" si="0"/>
        <v>302.62234778653215</v>
      </c>
      <c r="T27" s="13">
        <f t="shared" si="1"/>
        <v>307.87318430916685</v>
      </c>
      <c r="U27" s="13">
        <f t="shared" si="2"/>
        <v>308.34203041263515</v>
      </c>
      <c r="V27" s="13">
        <f t="shared" si="3"/>
        <v>306.00589844611056</v>
      </c>
    </row>
    <row r="28" spans="2:22" x14ac:dyDescent="0.25">
      <c r="B28" s="24" t="s">
        <v>53</v>
      </c>
      <c r="C28" s="15">
        <v>3876.6749999999997</v>
      </c>
      <c r="D28" s="15">
        <v>3798.3583333333331</v>
      </c>
      <c r="E28" s="15">
        <v>3635.2643705773526</v>
      </c>
      <c r="F28" s="15">
        <v>3608.3131679402964</v>
      </c>
      <c r="G28" s="15">
        <v>3575.9717247758281</v>
      </c>
      <c r="I28" s="24" t="s">
        <v>53</v>
      </c>
      <c r="J28" s="15">
        <v>1151.5553593612074</v>
      </c>
      <c r="K28" s="15">
        <v>1343.0249999999999</v>
      </c>
      <c r="L28" s="15">
        <v>1452.2117747018806</v>
      </c>
      <c r="M28" s="15">
        <v>1489.4486321379784</v>
      </c>
      <c r="N28" s="15">
        <v>1534.1328610612936</v>
      </c>
      <c r="Q28" s="24" t="s">
        <v>53</v>
      </c>
      <c r="R28" s="13">
        <f t="shared" si="4"/>
        <v>5028.2303593612069</v>
      </c>
      <c r="S28" s="13">
        <f t="shared" si="0"/>
        <v>5141.3833333333332</v>
      </c>
      <c r="T28" s="13">
        <f t="shared" si="1"/>
        <v>5087.4761452792336</v>
      </c>
      <c r="U28" s="13">
        <f t="shared" si="2"/>
        <v>5097.761800078275</v>
      </c>
      <c r="V28" s="13">
        <f t="shared" si="3"/>
        <v>5110.1045858371217</v>
      </c>
    </row>
    <row r="29" spans="2:22" x14ac:dyDescent="0.25">
      <c r="B29" s="24" t="s">
        <v>55</v>
      </c>
      <c r="C29" s="15">
        <v>129.62962962962962</v>
      </c>
      <c r="D29" s="15">
        <v>115.74074074074073</v>
      </c>
      <c r="E29" s="15">
        <v>115.74074074074073</v>
      </c>
      <c r="F29" s="15">
        <v>115.74074074074073</v>
      </c>
      <c r="G29" s="15">
        <v>115.74074074074073</v>
      </c>
      <c r="I29" s="24" t="s">
        <v>55</v>
      </c>
      <c r="J29" s="15">
        <v>23.760000000000005</v>
      </c>
      <c r="K29" s="15">
        <v>23.760000000000005</v>
      </c>
      <c r="L29" s="15">
        <v>23.760000000000005</v>
      </c>
      <c r="M29" s="15">
        <v>23.760000000000005</v>
      </c>
      <c r="N29" s="15">
        <v>23.760000000000005</v>
      </c>
      <c r="Q29" s="24" t="s">
        <v>55</v>
      </c>
      <c r="R29" s="13">
        <f t="shared" si="4"/>
        <v>153.38962962962961</v>
      </c>
      <c r="S29" s="13">
        <f t="shared" si="0"/>
        <v>139.50074074074075</v>
      </c>
      <c r="T29" s="13">
        <f t="shared" si="1"/>
        <v>139.50074074074075</v>
      </c>
      <c r="U29" s="13">
        <f t="shared" si="2"/>
        <v>139.50074074074075</v>
      </c>
      <c r="V29" s="13">
        <f t="shared" si="3"/>
        <v>139.50074074074075</v>
      </c>
    </row>
    <row r="30" spans="2:22" x14ac:dyDescent="0.25">
      <c r="B30" s="24" t="s">
        <v>56</v>
      </c>
      <c r="C30" s="15">
        <v>57</v>
      </c>
      <c r="D30" s="15">
        <v>59</v>
      </c>
      <c r="E30" s="15">
        <v>59</v>
      </c>
      <c r="F30" s="15">
        <v>59</v>
      </c>
      <c r="G30" s="15">
        <v>59</v>
      </c>
      <c r="I30" s="24" t="s">
        <v>56</v>
      </c>
      <c r="J30" s="15">
        <v>15.177551558189116</v>
      </c>
      <c r="K30" s="15">
        <v>17.072435570542435</v>
      </c>
      <c r="L30" s="15">
        <v>16.40922481898064</v>
      </c>
      <c r="M30" s="15">
        <v>15.746014067418837</v>
      </c>
      <c r="N30" s="15">
        <v>15.746014067418837</v>
      </c>
      <c r="Q30" s="24" t="s">
        <v>56</v>
      </c>
      <c r="R30" s="13">
        <f t="shared" si="4"/>
        <v>72.177551558189123</v>
      </c>
      <c r="S30" s="13">
        <f t="shared" si="0"/>
        <v>76.072435570542439</v>
      </c>
      <c r="T30" s="13">
        <f t="shared" si="1"/>
        <v>75.409224818980647</v>
      </c>
      <c r="U30" s="13">
        <f t="shared" si="2"/>
        <v>74.746014067418841</v>
      </c>
      <c r="V30" s="13">
        <f t="shared" si="3"/>
        <v>74.746014067418841</v>
      </c>
    </row>
    <row r="31" spans="2:22" x14ac:dyDescent="0.25">
      <c r="B31" s="24" t="s">
        <v>54</v>
      </c>
      <c r="C31" s="15">
        <v>120</v>
      </c>
      <c r="D31" s="15">
        <v>120</v>
      </c>
      <c r="E31" s="15">
        <v>120</v>
      </c>
      <c r="F31" s="15">
        <v>120</v>
      </c>
      <c r="G31" s="15">
        <v>120</v>
      </c>
      <c r="I31" s="24" t="s">
        <v>54</v>
      </c>
      <c r="J31" s="15">
        <v>45.324578649237488</v>
      </c>
      <c r="K31" s="15">
        <v>49.44</v>
      </c>
      <c r="L31" s="15">
        <v>49.44</v>
      </c>
      <c r="M31" s="15">
        <v>49.44</v>
      </c>
      <c r="N31" s="15">
        <v>49.44</v>
      </c>
      <c r="Q31" s="24" t="s">
        <v>54</v>
      </c>
      <c r="R31" s="13">
        <f t="shared" si="4"/>
        <v>165.32457864923748</v>
      </c>
      <c r="S31" s="13">
        <f t="shared" si="0"/>
        <v>169.44</v>
      </c>
      <c r="T31" s="13">
        <f t="shared" si="1"/>
        <v>169.44</v>
      </c>
      <c r="U31" s="13">
        <f t="shared" si="2"/>
        <v>169.44</v>
      </c>
      <c r="V31" s="13">
        <f t="shared" si="3"/>
        <v>169.44</v>
      </c>
    </row>
    <row r="32" spans="2:22" x14ac:dyDescent="0.25">
      <c r="B32" s="24" t="s">
        <v>48</v>
      </c>
      <c r="C32" s="15">
        <v>9.89</v>
      </c>
      <c r="D32" s="15">
        <v>10.050000000000001</v>
      </c>
      <c r="E32" s="15">
        <v>10.31</v>
      </c>
      <c r="F32" s="15">
        <v>10.52</v>
      </c>
      <c r="G32" s="15">
        <v>10.64</v>
      </c>
      <c r="I32" s="24" t="s">
        <v>48</v>
      </c>
      <c r="J32" s="15">
        <v>19.160547945205479</v>
      </c>
      <c r="K32" s="15">
        <v>14.344931506849314</v>
      </c>
      <c r="L32" s="15">
        <v>14.905479452054795</v>
      </c>
      <c r="M32" s="15">
        <v>14.905479452054795</v>
      </c>
      <c r="N32" s="15">
        <v>14.905479452054795</v>
      </c>
      <c r="Q32" s="24" t="s">
        <v>48</v>
      </c>
      <c r="R32" s="13">
        <f t="shared" si="4"/>
        <v>29.05054794520548</v>
      </c>
      <c r="S32" s="13">
        <f t="shared" si="0"/>
        <v>24.394931506849314</v>
      </c>
      <c r="T32" s="13">
        <f t="shared" si="1"/>
        <v>25.215479452054794</v>
      </c>
      <c r="U32" s="13">
        <f t="shared" si="2"/>
        <v>25.425479452054795</v>
      </c>
      <c r="V32" s="13">
        <f t="shared" si="3"/>
        <v>25.545479452054796</v>
      </c>
    </row>
    <row r="33" spans="2:22" x14ac:dyDescent="0.25">
      <c r="B33" s="24" t="s">
        <v>76</v>
      </c>
      <c r="C33" s="15">
        <v>0</v>
      </c>
      <c r="D33" s="15">
        <v>0</v>
      </c>
      <c r="E33" s="15">
        <v>0</v>
      </c>
      <c r="F33" s="15">
        <v>0</v>
      </c>
      <c r="G33" s="15">
        <v>0</v>
      </c>
      <c r="I33" s="24" t="s">
        <v>76</v>
      </c>
      <c r="J33" s="15">
        <v>0</v>
      </c>
      <c r="K33" s="15">
        <v>0</v>
      </c>
      <c r="L33" s="15">
        <v>15.63</v>
      </c>
      <c r="M33" s="15">
        <v>15.63</v>
      </c>
      <c r="N33" s="15">
        <v>15.63</v>
      </c>
      <c r="Q33" s="24" t="s">
        <v>76</v>
      </c>
      <c r="R33" s="13">
        <f t="shared" si="4"/>
        <v>0</v>
      </c>
      <c r="S33" s="13">
        <f t="shared" si="0"/>
        <v>0</v>
      </c>
      <c r="T33" s="13">
        <f t="shared" si="1"/>
        <v>15.63</v>
      </c>
      <c r="U33" s="13">
        <f t="shared" si="2"/>
        <v>15.63</v>
      </c>
      <c r="V33" s="13">
        <f t="shared" si="3"/>
        <v>15.63</v>
      </c>
    </row>
    <row r="34" spans="2:22" x14ac:dyDescent="0.25">
      <c r="B34" s="24" t="s">
        <v>57</v>
      </c>
      <c r="C34" s="15">
        <v>3547.4806666666664</v>
      </c>
      <c r="D34" s="15">
        <v>3356.3217317791641</v>
      </c>
      <c r="E34" s="15">
        <v>3196.7605481986329</v>
      </c>
      <c r="F34" s="15">
        <v>3042.721210336591</v>
      </c>
      <c r="G34" s="15">
        <v>2893.9330928099157</v>
      </c>
      <c r="I34" s="24" t="s">
        <v>57</v>
      </c>
      <c r="J34" s="15">
        <v>586.6143668274724</v>
      </c>
      <c r="K34" s="15">
        <v>678.71087395520624</v>
      </c>
      <c r="L34" s="15">
        <v>711.76628649077384</v>
      </c>
      <c r="M34" s="15">
        <v>743.16416074320546</v>
      </c>
      <c r="N34" s="15">
        <v>743.16416074320546</v>
      </c>
      <c r="Q34" s="24" t="s">
        <v>57</v>
      </c>
      <c r="R34" s="13">
        <f t="shared" si="4"/>
        <v>4134.095033494139</v>
      </c>
      <c r="S34" s="13">
        <f t="shared" si="0"/>
        <v>4035.0326057343705</v>
      </c>
      <c r="T34" s="13">
        <f t="shared" si="1"/>
        <v>3908.5268346894068</v>
      </c>
      <c r="U34" s="13">
        <f t="shared" si="2"/>
        <v>3785.8853710797966</v>
      </c>
      <c r="V34" s="13">
        <f t="shared" si="3"/>
        <v>3637.0972535531209</v>
      </c>
    </row>
    <row r="35" spans="2:22" x14ac:dyDescent="0.25">
      <c r="B35" s="24" t="s">
        <v>58</v>
      </c>
      <c r="C35" s="15">
        <v>815.83140276616837</v>
      </c>
      <c r="D35" s="15">
        <v>904.60446262172195</v>
      </c>
      <c r="E35" s="15">
        <v>985.04624442614568</v>
      </c>
      <c r="F35" s="15">
        <v>1053.9862248056806</v>
      </c>
      <c r="G35" s="15">
        <v>1086.136031410015</v>
      </c>
      <c r="I35" s="24" t="s">
        <v>58</v>
      </c>
      <c r="J35" s="15">
        <v>52.32</v>
      </c>
      <c r="K35" s="15">
        <v>114.72</v>
      </c>
      <c r="L35" s="15">
        <v>104.16</v>
      </c>
      <c r="M35" s="15">
        <v>93.6</v>
      </c>
      <c r="N35" s="15">
        <v>93.6</v>
      </c>
      <c r="Q35" s="24" t="s">
        <v>58</v>
      </c>
      <c r="R35" s="13">
        <f t="shared" si="4"/>
        <v>868.15140276616842</v>
      </c>
      <c r="S35" s="13">
        <f t="shared" si="0"/>
        <v>1019.324462621722</v>
      </c>
      <c r="T35" s="13">
        <f t="shared" si="1"/>
        <v>1089.2062444261458</v>
      </c>
      <c r="U35" s="13">
        <f t="shared" si="2"/>
        <v>1147.5862248056806</v>
      </c>
      <c r="V35" s="13">
        <f t="shared" si="3"/>
        <v>1179.7360314100149</v>
      </c>
    </row>
    <row r="36" spans="2:22" x14ac:dyDescent="0.25">
      <c r="B36" s="24" t="s">
        <v>59</v>
      </c>
      <c r="C36" s="15">
        <v>158.92308505616208</v>
      </c>
      <c r="D36" s="15">
        <v>169.151811367904</v>
      </c>
      <c r="E36" s="15">
        <v>179.75894860437117</v>
      </c>
      <c r="F36" s="15">
        <v>189.72374941984404</v>
      </c>
      <c r="G36" s="15">
        <v>189.72374941984404</v>
      </c>
      <c r="I36" s="24" t="s">
        <v>59</v>
      </c>
      <c r="J36" s="15">
        <v>183.84</v>
      </c>
      <c r="K36" s="15">
        <v>236.7285716186334</v>
      </c>
      <c r="L36" s="15">
        <v>230.38888329651439</v>
      </c>
      <c r="M36" s="15">
        <v>221.28</v>
      </c>
      <c r="N36" s="15">
        <v>221.28</v>
      </c>
      <c r="Q36" s="24" t="s">
        <v>59</v>
      </c>
      <c r="R36" s="13">
        <f t="shared" si="4"/>
        <v>342.76308505616208</v>
      </c>
      <c r="S36" s="13">
        <f t="shared" si="0"/>
        <v>405.88038298653737</v>
      </c>
      <c r="T36" s="13">
        <f t="shared" si="1"/>
        <v>410.14783190088554</v>
      </c>
      <c r="U36" s="13">
        <f t="shared" si="2"/>
        <v>411.00374941984404</v>
      </c>
      <c r="V36" s="13">
        <f t="shared" si="3"/>
        <v>411.00374941984404</v>
      </c>
    </row>
    <row r="37" spans="2:22" x14ac:dyDescent="0.25">
      <c r="B37" s="24" t="s">
        <v>60</v>
      </c>
      <c r="C37" s="15">
        <v>658</v>
      </c>
      <c r="D37" s="15">
        <v>664</v>
      </c>
      <c r="E37" s="15">
        <v>679</v>
      </c>
      <c r="F37" s="15">
        <v>704</v>
      </c>
      <c r="G37" s="15">
        <v>729</v>
      </c>
      <c r="I37" s="24" t="s">
        <v>60</v>
      </c>
      <c r="J37" s="15">
        <v>98.88</v>
      </c>
      <c r="K37" s="15">
        <v>142.56</v>
      </c>
      <c r="L37" s="15">
        <v>155.76</v>
      </c>
      <c r="M37" s="15">
        <v>168.96</v>
      </c>
      <c r="N37" s="15">
        <v>168.96</v>
      </c>
      <c r="Q37" s="24" t="s">
        <v>60</v>
      </c>
      <c r="R37" s="13">
        <f t="shared" si="4"/>
        <v>756.88</v>
      </c>
      <c r="S37" s="13">
        <f t="shared" si="0"/>
        <v>806.56</v>
      </c>
      <c r="T37" s="13">
        <f t="shared" si="1"/>
        <v>834.76</v>
      </c>
      <c r="U37" s="13">
        <f t="shared" si="2"/>
        <v>872.96</v>
      </c>
      <c r="V37" s="13">
        <f t="shared" si="3"/>
        <v>897.96</v>
      </c>
    </row>
    <row r="38" spans="2:22" x14ac:dyDescent="0.25">
      <c r="B38" s="24" t="s">
        <v>61</v>
      </c>
      <c r="C38" s="15">
        <v>177.0593867203219</v>
      </c>
      <c r="D38" s="15">
        <v>219.1724700201207</v>
      </c>
      <c r="E38" s="15">
        <v>263.05307323943657</v>
      </c>
      <c r="F38" s="15">
        <v>311.31405191146877</v>
      </c>
      <c r="G38" s="15">
        <v>351.81331267605628</v>
      </c>
      <c r="I38" s="24" t="s">
        <v>61</v>
      </c>
      <c r="J38" s="15">
        <v>75.011006036217296</v>
      </c>
      <c r="K38" s="15">
        <v>80.607595573440634</v>
      </c>
      <c r="L38" s="15">
        <v>143.08892354124745</v>
      </c>
      <c r="M38" s="15">
        <v>198.72069416498991</v>
      </c>
      <c r="N38" s="15">
        <v>210.33152917505026</v>
      </c>
      <c r="Q38" s="24" t="s">
        <v>61</v>
      </c>
      <c r="R38" s="13">
        <f t="shared" si="4"/>
        <v>252.07039275653921</v>
      </c>
      <c r="S38" s="13">
        <f t="shared" si="0"/>
        <v>299.78006559356135</v>
      </c>
      <c r="T38" s="13">
        <f t="shared" si="1"/>
        <v>406.14199678068405</v>
      </c>
      <c r="U38" s="13">
        <f t="shared" si="2"/>
        <v>510.03474607645865</v>
      </c>
      <c r="V38" s="13">
        <f t="shared" si="3"/>
        <v>562.14484185110655</v>
      </c>
    </row>
    <row r="39" spans="2:22" x14ac:dyDescent="0.25">
      <c r="B39" s="27" t="s">
        <v>65</v>
      </c>
      <c r="C39" s="17">
        <v>47</v>
      </c>
      <c r="D39" s="17">
        <v>56</v>
      </c>
      <c r="E39" s="17">
        <v>56</v>
      </c>
      <c r="F39" s="17">
        <v>56</v>
      </c>
      <c r="G39" s="17">
        <v>56</v>
      </c>
      <c r="I39" s="27" t="s">
        <v>65</v>
      </c>
      <c r="J39" s="17">
        <v>54</v>
      </c>
      <c r="K39" s="17">
        <v>42</v>
      </c>
      <c r="L39" s="17">
        <v>21.000000000000004</v>
      </c>
      <c r="M39" s="17">
        <v>0</v>
      </c>
      <c r="N39" s="17">
        <v>0</v>
      </c>
      <c r="Q39" s="27" t="s">
        <v>65</v>
      </c>
      <c r="R39" s="13">
        <f t="shared" si="4"/>
        <v>101</v>
      </c>
      <c r="S39" s="13">
        <f t="shared" si="0"/>
        <v>98</v>
      </c>
      <c r="T39" s="13">
        <f t="shared" si="1"/>
        <v>77</v>
      </c>
      <c r="U39" s="13">
        <f t="shared" si="2"/>
        <v>56</v>
      </c>
      <c r="V39" s="13">
        <f t="shared" si="3"/>
        <v>56</v>
      </c>
    </row>
    <row r="40" spans="2:22" x14ac:dyDescent="0.25">
      <c r="B40" s="28" t="s">
        <v>63</v>
      </c>
      <c r="C40">
        <v>52</v>
      </c>
      <c r="D40">
        <v>61</v>
      </c>
      <c r="E40">
        <v>65</v>
      </c>
      <c r="F40">
        <v>65</v>
      </c>
      <c r="G40">
        <v>65</v>
      </c>
      <c r="I40" s="28" t="s">
        <v>63</v>
      </c>
      <c r="J40" s="17">
        <v>17.647058823529413</v>
      </c>
      <c r="K40" s="17">
        <v>37.694117647058825</v>
      </c>
      <c r="L40" s="17">
        <v>37.694117647058825</v>
      </c>
      <c r="M40" s="17">
        <v>37.694117647058825</v>
      </c>
      <c r="N40" s="17">
        <v>37.694117647058825</v>
      </c>
      <c r="Q40" s="28" t="s">
        <v>63</v>
      </c>
      <c r="R40" s="13">
        <f t="shared" si="4"/>
        <v>69.64705882352942</v>
      </c>
      <c r="S40" s="13">
        <f t="shared" si="0"/>
        <v>98.694117647058818</v>
      </c>
      <c r="T40" s="13">
        <f t="shared" si="1"/>
        <v>102.69411764705882</v>
      </c>
      <c r="U40" s="13">
        <f t="shared" si="2"/>
        <v>102.69411764705882</v>
      </c>
      <c r="V40" s="13">
        <f t="shared" si="3"/>
        <v>102.69411764705882</v>
      </c>
    </row>
    <row r="41" spans="2:22" x14ac:dyDescent="0.25">
      <c r="B41" s="28" t="s">
        <v>62</v>
      </c>
      <c r="C41" s="15">
        <v>327.12248443952359</v>
      </c>
      <c r="D41" s="15">
        <v>332.07982460909392</v>
      </c>
      <c r="E41" s="15">
        <v>332.07982460909392</v>
      </c>
      <c r="F41" s="15">
        <v>332.07982460909392</v>
      </c>
      <c r="G41" s="15">
        <v>332.07982460909392</v>
      </c>
      <c r="I41" s="28" t="s">
        <v>62</v>
      </c>
      <c r="J41" s="17">
        <v>44.16</v>
      </c>
      <c r="K41" s="17">
        <v>48</v>
      </c>
      <c r="L41" s="17">
        <v>63.12</v>
      </c>
      <c r="M41" s="17">
        <v>78.239999999999995</v>
      </c>
      <c r="N41" s="17">
        <v>78.239999999999995</v>
      </c>
      <c r="Q41" s="28" t="s">
        <v>62</v>
      </c>
      <c r="R41" s="13">
        <f t="shared" si="4"/>
        <v>371.28248443952361</v>
      </c>
      <c r="S41" s="13">
        <f t="shared" si="0"/>
        <v>380.07982460909392</v>
      </c>
      <c r="T41" s="13">
        <f t="shared" si="1"/>
        <v>395.19982460909392</v>
      </c>
      <c r="U41" s="13">
        <f t="shared" si="2"/>
        <v>410.31982460909393</v>
      </c>
      <c r="V41" s="13">
        <f t="shared" si="3"/>
        <v>410.31982460909393</v>
      </c>
    </row>
    <row r="42" spans="2:22" x14ac:dyDescent="0.25">
      <c r="B42" s="28" t="s">
        <v>67</v>
      </c>
      <c r="C42" s="15">
        <v>4244.7988315479997</v>
      </c>
      <c r="D42" s="15">
        <v>4097.3966930110009</v>
      </c>
      <c r="E42" s="15">
        <v>4029.2751668148599</v>
      </c>
      <c r="F42" s="15">
        <v>3980.6611273472363</v>
      </c>
      <c r="G42" s="15">
        <v>3941.2092045111244</v>
      </c>
      <c r="I42" s="28" t="s">
        <v>67</v>
      </c>
      <c r="J42" s="17">
        <v>1330.0245191590361</v>
      </c>
      <c r="K42" s="17">
        <v>1391.7359449717283</v>
      </c>
      <c r="L42" s="17">
        <v>1419.4255386909354</v>
      </c>
      <c r="M42" s="17">
        <v>1342.2336773742134</v>
      </c>
      <c r="N42" s="17">
        <v>1342.2336773742134</v>
      </c>
      <c r="Q42" s="28" t="s">
        <v>67</v>
      </c>
      <c r="R42" s="13">
        <f t="shared" si="4"/>
        <v>5574.8233507070363</v>
      </c>
      <c r="S42" s="13">
        <f t="shared" si="0"/>
        <v>5489.1326379827296</v>
      </c>
      <c r="T42" s="13">
        <f t="shared" si="1"/>
        <v>5448.7007055057948</v>
      </c>
      <c r="U42" s="13">
        <f t="shared" si="2"/>
        <v>5322.8948047214499</v>
      </c>
      <c r="V42" s="13">
        <f t="shared" si="3"/>
        <v>5283.4428818853376</v>
      </c>
    </row>
    <row r="43" spans="2:22" x14ac:dyDescent="0.25">
      <c r="C43" s="15"/>
      <c r="D43" s="15"/>
      <c r="E43" s="15"/>
      <c r="F43" s="15"/>
      <c r="G43" s="15"/>
    </row>
  </sheetData>
  <sheetProtection password="DEC9"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2:V43"/>
  <sheetViews>
    <sheetView topLeftCell="Q1" workbookViewId="0">
      <selection activeCell="P1" sqref="A1:P1048576"/>
    </sheetView>
  </sheetViews>
  <sheetFormatPr defaultColWidth="9.140625" defaultRowHeight="15" x14ac:dyDescent="0.25"/>
  <cols>
    <col min="1" max="1" width="9.140625" hidden="1" customWidth="1"/>
    <col min="2" max="2" width="13.28515625" hidden="1" customWidth="1"/>
    <col min="3" max="7" width="10.7109375" hidden="1" customWidth="1"/>
    <col min="8" max="8" width="9.140625" hidden="1" customWidth="1"/>
    <col min="9" max="9" width="12.5703125" hidden="1" customWidth="1"/>
    <col min="10" max="14" width="11.140625" hidden="1" customWidth="1"/>
    <col min="15" max="15" width="6.140625" hidden="1" customWidth="1"/>
    <col min="16" max="16" width="0" hidden="1" customWidth="1"/>
    <col min="17" max="17" width="15.28515625" customWidth="1"/>
    <col min="18" max="22" width="10.5703125" customWidth="1"/>
  </cols>
  <sheetData>
    <row r="2" spans="2:22" ht="18.75" x14ac:dyDescent="0.3">
      <c r="B2" s="18" t="s">
        <v>68</v>
      </c>
      <c r="I2" s="18" t="s">
        <v>79</v>
      </c>
      <c r="Q2" s="18" t="s">
        <v>85</v>
      </c>
    </row>
    <row r="3" spans="2:22" ht="18.75" x14ac:dyDescent="0.3">
      <c r="B3" s="18" t="s">
        <v>84</v>
      </c>
      <c r="I3" s="18" t="s">
        <v>80</v>
      </c>
      <c r="Q3" s="18" t="s">
        <v>91</v>
      </c>
    </row>
    <row r="4" spans="2:22" ht="15.75" thickBot="1" x14ac:dyDescent="0.3">
      <c r="B4" s="19" t="s">
        <v>37</v>
      </c>
      <c r="C4" s="20"/>
      <c r="D4" s="20"/>
      <c r="E4" s="20"/>
      <c r="F4" s="20"/>
      <c r="G4" s="20"/>
      <c r="I4" s="19" t="s">
        <v>37</v>
      </c>
      <c r="J4" s="20"/>
      <c r="K4" s="20"/>
      <c r="L4" s="20"/>
      <c r="M4" s="20"/>
      <c r="N4" s="20"/>
      <c r="Q4" s="19" t="s">
        <v>37</v>
      </c>
    </row>
    <row r="5" spans="2:22" ht="16.5" thickTop="1" thickBot="1" x14ac:dyDescent="0.3">
      <c r="B5" s="10" t="s">
        <v>38</v>
      </c>
      <c r="C5" s="11">
        <v>2015</v>
      </c>
      <c r="D5" s="11">
        <v>2020</v>
      </c>
      <c r="E5" s="11">
        <v>2025</v>
      </c>
      <c r="F5" s="11">
        <v>2030</v>
      </c>
      <c r="G5" s="11">
        <v>2035</v>
      </c>
      <c r="I5" s="10" t="s">
        <v>38</v>
      </c>
      <c r="J5" s="11">
        <v>2015</v>
      </c>
      <c r="K5" s="11">
        <v>2020</v>
      </c>
      <c r="L5" s="11">
        <v>2025</v>
      </c>
      <c r="M5" s="11">
        <v>2030</v>
      </c>
      <c r="N5" s="11">
        <v>2035</v>
      </c>
      <c r="Q5" s="10" t="s">
        <v>38</v>
      </c>
      <c r="R5" s="11">
        <v>2015</v>
      </c>
      <c r="S5" s="11">
        <v>2020</v>
      </c>
      <c r="T5" s="11">
        <v>2025</v>
      </c>
      <c r="U5" s="11">
        <v>2030</v>
      </c>
      <c r="V5" s="11">
        <v>2035</v>
      </c>
    </row>
    <row r="6" spans="2:22" ht="15.75" thickTop="1" x14ac:dyDescent="0.25">
      <c r="B6" s="12" t="s">
        <v>39</v>
      </c>
      <c r="C6" s="13">
        <v>247.90433113339373</v>
      </c>
      <c r="D6" s="13">
        <v>449.86340829784882</v>
      </c>
      <c r="E6" s="13">
        <v>386.23250391394885</v>
      </c>
      <c r="F6" s="13">
        <v>298.77054786306417</v>
      </c>
      <c r="G6" s="13">
        <v>296.47148164972765</v>
      </c>
      <c r="I6" s="12" t="s">
        <v>39</v>
      </c>
      <c r="J6" s="13">
        <v>237.92941176470589</v>
      </c>
      <c r="K6" s="13">
        <v>237.92941176470589</v>
      </c>
      <c r="L6" s="13">
        <v>306.25882352941164</v>
      </c>
      <c r="M6" s="13">
        <v>374.58823529411762</v>
      </c>
      <c r="N6" s="13">
        <v>374.58823529411762</v>
      </c>
      <c r="Q6" s="12" t="s">
        <v>39</v>
      </c>
      <c r="R6" s="13">
        <f>C6+J6</f>
        <v>485.83374289809962</v>
      </c>
      <c r="S6" s="13">
        <f t="shared" ref="S6:V42" si="0">D6+K6</f>
        <v>687.79282006255471</v>
      </c>
      <c r="T6" s="13">
        <f t="shared" si="0"/>
        <v>692.49132744336043</v>
      </c>
      <c r="U6" s="13">
        <f t="shared" si="0"/>
        <v>673.35878315718173</v>
      </c>
      <c r="V6" s="13">
        <f t="shared" si="0"/>
        <v>671.05971694384527</v>
      </c>
    </row>
    <row r="7" spans="2:22" x14ac:dyDescent="0.25">
      <c r="B7" s="14" t="s">
        <v>69</v>
      </c>
      <c r="C7" s="15">
        <v>15</v>
      </c>
      <c r="D7" s="15">
        <v>19</v>
      </c>
      <c r="E7" s="15">
        <v>25</v>
      </c>
      <c r="F7" s="15">
        <v>25</v>
      </c>
      <c r="G7" s="15">
        <v>25</v>
      </c>
      <c r="I7" s="14" t="s">
        <v>69</v>
      </c>
      <c r="J7" s="15">
        <v>0</v>
      </c>
      <c r="K7" s="15">
        <v>22</v>
      </c>
      <c r="L7" s="15">
        <v>30</v>
      </c>
      <c r="M7" s="15">
        <v>30</v>
      </c>
      <c r="N7" s="15">
        <v>30</v>
      </c>
      <c r="Q7" s="14" t="s">
        <v>69</v>
      </c>
      <c r="R7" s="13">
        <f t="shared" ref="R7:R42" si="1">C7+J7</f>
        <v>15</v>
      </c>
      <c r="S7" s="13">
        <f t="shared" si="0"/>
        <v>41</v>
      </c>
      <c r="T7" s="13">
        <f t="shared" si="0"/>
        <v>55</v>
      </c>
      <c r="U7" s="13">
        <f t="shared" si="0"/>
        <v>55</v>
      </c>
      <c r="V7" s="13">
        <f t="shared" si="0"/>
        <v>55</v>
      </c>
    </row>
    <row r="8" spans="2:22" x14ac:dyDescent="0.25">
      <c r="B8" s="14" t="s">
        <v>40</v>
      </c>
      <c r="C8" s="15">
        <v>1012.77</v>
      </c>
      <c r="D8" s="15">
        <v>1070.27</v>
      </c>
      <c r="E8" s="15">
        <v>1096</v>
      </c>
      <c r="F8" s="15">
        <v>1096</v>
      </c>
      <c r="G8" s="15">
        <v>1096</v>
      </c>
      <c r="I8" s="14" t="s">
        <v>40</v>
      </c>
      <c r="J8" s="15">
        <v>188.66805267124596</v>
      </c>
      <c r="K8" s="15">
        <v>307.49768650815855</v>
      </c>
      <c r="L8" s="15">
        <v>431.81722325806896</v>
      </c>
      <c r="M8" s="15">
        <v>540.10112701186415</v>
      </c>
      <c r="N8" s="15">
        <v>540.10112701186415</v>
      </c>
      <c r="Q8" s="14" t="s">
        <v>40</v>
      </c>
      <c r="R8" s="13">
        <f t="shared" si="1"/>
        <v>1201.4380526712459</v>
      </c>
      <c r="S8" s="13">
        <f t="shared" si="0"/>
        <v>1377.7676865081585</v>
      </c>
      <c r="T8" s="13">
        <f t="shared" si="0"/>
        <v>1527.8172232580689</v>
      </c>
      <c r="U8" s="13">
        <f t="shared" si="0"/>
        <v>1636.1011270118643</v>
      </c>
      <c r="V8" s="13">
        <f t="shared" si="0"/>
        <v>1636.1011270118643</v>
      </c>
    </row>
    <row r="9" spans="2:22" x14ac:dyDescent="0.25">
      <c r="B9" s="14" t="s">
        <v>41</v>
      </c>
      <c r="C9" s="15">
        <v>168</v>
      </c>
      <c r="D9" s="15">
        <v>213</v>
      </c>
      <c r="E9" s="15">
        <v>247</v>
      </c>
      <c r="F9" s="15">
        <v>247</v>
      </c>
      <c r="G9" s="15">
        <v>247</v>
      </c>
      <c r="I9" s="14" t="s">
        <v>41</v>
      </c>
      <c r="J9" s="15">
        <v>0</v>
      </c>
      <c r="K9" s="15">
        <v>0</v>
      </c>
      <c r="L9" s="15">
        <v>0</v>
      </c>
      <c r="M9" s="15">
        <v>0</v>
      </c>
      <c r="N9" s="15">
        <v>0</v>
      </c>
      <c r="Q9" s="14" t="s">
        <v>41</v>
      </c>
      <c r="R9" s="13">
        <f t="shared" si="1"/>
        <v>168</v>
      </c>
      <c r="S9" s="13">
        <f t="shared" si="0"/>
        <v>213</v>
      </c>
      <c r="T9" s="13">
        <f t="shared" si="0"/>
        <v>247</v>
      </c>
      <c r="U9" s="13">
        <f t="shared" si="0"/>
        <v>247</v>
      </c>
      <c r="V9" s="13">
        <f t="shared" si="0"/>
        <v>247</v>
      </c>
    </row>
    <row r="10" spans="2:22" x14ac:dyDescent="0.25">
      <c r="B10" s="14" t="s">
        <v>66</v>
      </c>
      <c r="C10" s="15">
        <v>200</v>
      </c>
      <c r="D10" s="15">
        <v>200</v>
      </c>
      <c r="E10" s="15">
        <v>210</v>
      </c>
      <c r="F10" s="15">
        <v>210</v>
      </c>
      <c r="G10" s="15">
        <v>210</v>
      </c>
      <c r="I10" s="14" t="s">
        <v>66</v>
      </c>
      <c r="J10" s="15">
        <v>19.474285714285713</v>
      </c>
      <c r="K10" s="15">
        <v>56.16</v>
      </c>
      <c r="L10" s="15">
        <v>56.16</v>
      </c>
      <c r="M10" s="15">
        <v>56.16</v>
      </c>
      <c r="N10" s="15">
        <v>56.16</v>
      </c>
      <c r="Q10" s="14" t="s">
        <v>66</v>
      </c>
      <c r="R10" s="13">
        <f t="shared" si="1"/>
        <v>219.47428571428571</v>
      </c>
      <c r="S10" s="13">
        <f t="shared" si="0"/>
        <v>256.15999999999997</v>
      </c>
      <c r="T10" s="13">
        <f t="shared" si="0"/>
        <v>266.15999999999997</v>
      </c>
      <c r="U10" s="13">
        <f t="shared" si="0"/>
        <v>266.15999999999997</v>
      </c>
      <c r="V10" s="13">
        <f t="shared" si="0"/>
        <v>266.15999999999997</v>
      </c>
    </row>
    <row r="11" spans="2:22" x14ac:dyDescent="0.25">
      <c r="B11" s="14" t="s">
        <v>70</v>
      </c>
      <c r="C11" s="15">
        <v>0</v>
      </c>
      <c r="D11" s="15">
        <v>0</v>
      </c>
      <c r="E11" s="15">
        <v>9</v>
      </c>
      <c r="F11" s="15">
        <v>9</v>
      </c>
      <c r="G11" s="15">
        <v>9</v>
      </c>
      <c r="I11" s="14" t="s">
        <v>70</v>
      </c>
      <c r="J11" s="15">
        <v>0</v>
      </c>
      <c r="K11" s="15">
        <v>0</v>
      </c>
      <c r="L11" s="15">
        <v>17.81095890410959</v>
      </c>
      <c r="M11" s="15">
        <v>22.041095890410958</v>
      </c>
      <c r="N11" s="15">
        <v>27.276712328767122</v>
      </c>
      <c r="Q11" s="14" t="s">
        <v>70</v>
      </c>
      <c r="R11" s="13">
        <f t="shared" si="1"/>
        <v>0</v>
      </c>
      <c r="S11" s="13">
        <f t="shared" si="0"/>
        <v>0</v>
      </c>
      <c r="T11" s="13">
        <f t="shared" si="0"/>
        <v>26.81095890410959</v>
      </c>
      <c r="U11" s="13">
        <f t="shared" si="0"/>
        <v>31.041095890410958</v>
      </c>
      <c r="V11" s="13">
        <f t="shared" si="0"/>
        <v>36.276712328767118</v>
      </c>
    </row>
    <row r="12" spans="2:22" x14ac:dyDescent="0.25">
      <c r="B12" s="14" t="s">
        <v>43</v>
      </c>
      <c r="C12" s="15">
        <v>645</v>
      </c>
      <c r="D12" s="15">
        <v>645</v>
      </c>
      <c r="E12" s="15">
        <v>645</v>
      </c>
      <c r="F12" s="15">
        <v>677</v>
      </c>
      <c r="G12" s="15">
        <v>756</v>
      </c>
      <c r="I12" s="14" t="s">
        <v>43</v>
      </c>
      <c r="J12" s="15">
        <v>64</v>
      </c>
      <c r="K12" s="15">
        <v>73.714285714285708</v>
      </c>
      <c r="L12" s="15">
        <v>79.285714285714292</v>
      </c>
      <c r="M12" s="15">
        <v>84.857142857142861</v>
      </c>
      <c r="N12" s="15">
        <v>84.857142857142861</v>
      </c>
      <c r="Q12" s="14" t="s">
        <v>43</v>
      </c>
      <c r="R12" s="13">
        <f t="shared" si="1"/>
        <v>709</v>
      </c>
      <c r="S12" s="13">
        <f t="shared" si="0"/>
        <v>718.71428571428567</v>
      </c>
      <c r="T12" s="13">
        <f t="shared" si="0"/>
        <v>724.28571428571433</v>
      </c>
      <c r="U12" s="13">
        <f t="shared" si="0"/>
        <v>761.85714285714289</v>
      </c>
      <c r="V12" s="13">
        <f t="shared" si="0"/>
        <v>840.85714285714289</v>
      </c>
    </row>
    <row r="13" spans="2:22" x14ac:dyDescent="0.25">
      <c r="B13" s="14" t="s">
        <v>49</v>
      </c>
      <c r="C13" s="15">
        <v>3773.0722536168596</v>
      </c>
      <c r="D13" s="15">
        <v>3475.6713018648088</v>
      </c>
      <c r="E13" s="15">
        <v>3147.1894124126447</v>
      </c>
      <c r="F13" s="15">
        <v>2749.1649850489011</v>
      </c>
      <c r="G13" s="15">
        <v>2496.1507023055074</v>
      </c>
      <c r="I13" s="14" t="s">
        <v>49</v>
      </c>
      <c r="J13" s="15">
        <v>1194.1790476190477</v>
      </c>
      <c r="K13" s="15">
        <v>1190.8266666666666</v>
      </c>
      <c r="L13" s="15">
        <v>1475.6266666666668</v>
      </c>
      <c r="M13" s="15">
        <v>1760.426666666667</v>
      </c>
      <c r="N13" s="15">
        <v>1760.426666666667</v>
      </c>
      <c r="Q13" s="14" t="s">
        <v>49</v>
      </c>
      <c r="R13" s="13">
        <f t="shared" si="1"/>
        <v>4967.2513012359068</v>
      </c>
      <c r="S13" s="13">
        <f t="shared" si="0"/>
        <v>4666.4979685314756</v>
      </c>
      <c r="T13" s="13">
        <f t="shared" si="0"/>
        <v>4622.8160790793117</v>
      </c>
      <c r="U13" s="13">
        <f t="shared" si="0"/>
        <v>4509.5916517155683</v>
      </c>
      <c r="V13" s="13">
        <f t="shared" si="0"/>
        <v>4256.5773689721746</v>
      </c>
    </row>
    <row r="14" spans="2:22" x14ac:dyDescent="0.25">
      <c r="B14" s="47" t="s">
        <v>71</v>
      </c>
      <c r="C14" s="46">
        <v>2155.5284719838742</v>
      </c>
      <c r="D14" s="46">
        <v>1982.5539649728221</v>
      </c>
      <c r="E14" s="46">
        <v>1796.2737266532281</v>
      </c>
      <c r="F14" s="46">
        <v>1570.0762944080068</v>
      </c>
      <c r="G14" s="46">
        <v>1423.7132500140401</v>
      </c>
      <c r="I14" s="47" t="s">
        <v>71</v>
      </c>
      <c r="J14" s="46">
        <f>J13*0.58</f>
        <v>692.62384761904764</v>
      </c>
      <c r="K14" s="46">
        <f t="shared" ref="K14:N14" si="2">K13*0.58</f>
        <v>690.6794666666666</v>
      </c>
      <c r="L14" s="46">
        <f t="shared" si="2"/>
        <v>855.86346666666668</v>
      </c>
      <c r="M14" s="46">
        <f t="shared" si="2"/>
        <v>1021.0474666666668</v>
      </c>
      <c r="N14" s="46">
        <f t="shared" si="2"/>
        <v>1021.0474666666668</v>
      </c>
      <c r="Q14" s="21" t="s">
        <v>71</v>
      </c>
      <c r="R14" s="13">
        <f t="shared" si="1"/>
        <v>2848.152319602922</v>
      </c>
      <c r="S14" s="13">
        <f t="shared" si="0"/>
        <v>2673.2334316394886</v>
      </c>
      <c r="T14" s="13">
        <f t="shared" si="0"/>
        <v>2652.1371933198948</v>
      </c>
      <c r="U14" s="13">
        <f t="shared" si="0"/>
        <v>2591.1237610746734</v>
      </c>
      <c r="V14" s="13">
        <f t="shared" si="0"/>
        <v>2444.760716680707</v>
      </c>
    </row>
    <row r="15" spans="2:22" x14ac:dyDescent="0.25">
      <c r="B15" s="47" t="s">
        <v>72</v>
      </c>
      <c r="C15" s="46">
        <v>1617.5437816329857</v>
      </c>
      <c r="D15" s="46">
        <v>1493.1173368919867</v>
      </c>
      <c r="E15" s="46">
        <v>1350.9156857594166</v>
      </c>
      <c r="F15" s="46">
        <v>1179.0886906408944</v>
      </c>
      <c r="G15" s="46">
        <v>1072.437452291467</v>
      </c>
      <c r="I15" s="47" t="s">
        <v>72</v>
      </c>
      <c r="J15" s="46">
        <f>J13-J14</f>
        <v>501.55520000000001</v>
      </c>
      <c r="K15" s="46">
        <f t="shared" ref="K15:N15" si="3">K13-K14</f>
        <v>500.1472</v>
      </c>
      <c r="L15" s="46">
        <f t="shared" si="3"/>
        <v>619.7632000000001</v>
      </c>
      <c r="M15" s="46">
        <f t="shared" si="3"/>
        <v>739.3792000000002</v>
      </c>
      <c r="N15" s="46">
        <f t="shared" si="3"/>
        <v>739.3792000000002</v>
      </c>
      <c r="Q15" s="21" t="s">
        <v>72</v>
      </c>
      <c r="R15" s="13">
        <f t="shared" si="1"/>
        <v>2119.0989816329857</v>
      </c>
      <c r="S15" s="13">
        <f t="shared" si="0"/>
        <v>1993.2645368919866</v>
      </c>
      <c r="T15" s="13">
        <f t="shared" si="0"/>
        <v>1970.6788857594167</v>
      </c>
      <c r="U15" s="13">
        <f t="shared" si="0"/>
        <v>1918.4678906408944</v>
      </c>
      <c r="V15" s="13">
        <f t="shared" si="0"/>
        <v>1811.8166522914671</v>
      </c>
    </row>
    <row r="16" spans="2:22" x14ac:dyDescent="0.25">
      <c r="B16" s="14" t="s">
        <v>44</v>
      </c>
      <c r="C16" s="15">
        <v>241</v>
      </c>
      <c r="D16" s="15">
        <v>193.43662037669517</v>
      </c>
      <c r="E16" s="15">
        <v>151.30108893136429</v>
      </c>
      <c r="F16" s="15">
        <v>104.1536276949748</v>
      </c>
      <c r="G16" s="15">
        <v>57.408969297466307</v>
      </c>
      <c r="I16" s="14" t="s">
        <v>44</v>
      </c>
      <c r="J16" s="15">
        <v>0</v>
      </c>
      <c r="K16" s="15">
        <v>0</v>
      </c>
      <c r="L16" s="15">
        <v>0</v>
      </c>
      <c r="M16" s="15">
        <v>0</v>
      </c>
      <c r="N16" s="15">
        <v>0</v>
      </c>
      <c r="Q16" s="14" t="s">
        <v>44</v>
      </c>
      <c r="R16" s="13">
        <f t="shared" si="1"/>
        <v>241</v>
      </c>
      <c r="S16" s="13">
        <f t="shared" si="0"/>
        <v>193.43662037669517</v>
      </c>
      <c r="T16" s="13">
        <f t="shared" si="0"/>
        <v>151.30108893136429</v>
      </c>
      <c r="U16" s="13">
        <f t="shared" si="0"/>
        <v>104.1536276949748</v>
      </c>
      <c r="V16" s="13">
        <f t="shared" si="0"/>
        <v>57.408969297466307</v>
      </c>
    </row>
    <row r="17" spans="2:22" x14ac:dyDescent="0.25">
      <c r="B17" s="14" t="s">
        <v>45</v>
      </c>
      <c r="C17" s="15">
        <v>51</v>
      </c>
      <c r="D17" s="15">
        <v>60</v>
      </c>
      <c r="E17" s="15">
        <v>60</v>
      </c>
      <c r="F17" s="15">
        <v>60</v>
      </c>
      <c r="G17" s="15">
        <v>60</v>
      </c>
      <c r="I17" s="14" t="s">
        <v>45</v>
      </c>
      <c r="J17" s="15">
        <v>19.918367346938776</v>
      </c>
      <c r="K17" s="15">
        <v>21.142857142857142</v>
      </c>
      <c r="L17" s="15">
        <v>31.142857142857142</v>
      </c>
      <c r="M17" s="15">
        <v>41.142857142857146</v>
      </c>
      <c r="N17" s="15">
        <v>41.142857142857146</v>
      </c>
      <c r="Q17" s="14" t="s">
        <v>45</v>
      </c>
      <c r="R17" s="13">
        <f t="shared" si="1"/>
        <v>70.91836734693878</v>
      </c>
      <c r="S17" s="13">
        <f t="shared" si="0"/>
        <v>81.142857142857139</v>
      </c>
      <c r="T17" s="13">
        <f t="shared" si="0"/>
        <v>91.142857142857139</v>
      </c>
      <c r="U17" s="13">
        <f t="shared" si="0"/>
        <v>101.14285714285714</v>
      </c>
      <c r="V17" s="13">
        <f t="shared" si="0"/>
        <v>101.14285714285714</v>
      </c>
    </row>
    <row r="18" spans="2:22" x14ac:dyDescent="0.25">
      <c r="B18" s="14" t="s">
        <v>64</v>
      </c>
      <c r="C18" s="15">
        <v>1088.1005483749718</v>
      </c>
      <c r="D18" s="15">
        <v>1194.0789454774617</v>
      </c>
      <c r="E18" s="15">
        <v>1236.5760615807023</v>
      </c>
      <c r="F18" s="15">
        <v>1270.9122434792544</v>
      </c>
      <c r="G18" s="15">
        <v>1288.8700171928417</v>
      </c>
      <c r="I18" s="14" t="s">
        <v>64</v>
      </c>
      <c r="J18" s="15">
        <v>901.7522535172252</v>
      </c>
      <c r="K18" s="15">
        <v>1135.7280000000001</v>
      </c>
      <c r="L18" s="15">
        <v>1167.2760000000003</v>
      </c>
      <c r="M18" s="15">
        <v>1198.8239999999998</v>
      </c>
      <c r="N18" s="15">
        <v>1198.8239999999998</v>
      </c>
      <c r="Q18" s="14" t="s">
        <v>64</v>
      </c>
      <c r="R18" s="13">
        <f t="shared" si="1"/>
        <v>1989.852801892197</v>
      </c>
      <c r="S18" s="13">
        <f t="shared" si="0"/>
        <v>2329.8069454774618</v>
      </c>
      <c r="T18" s="13">
        <f t="shared" si="0"/>
        <v>2403.8520615807029</v>
      </c>
      <c r="U18" s="13">
        <f t="shared" si="0"/>
        <v>2469.736243479254</v>
      </c>
      <c r="V18" s="13">
        <f t="shared" si="0"/>
        <v>2487.6940171928418</v>
      </c>
    </row>
    <row r="19" spans="2:22" x14ac:dyDescent="0.25">
      <c r="B19" s="14" t="s">
        <v>46</v>
      </c>
      <c r="C19" s="15">
        <v>204</v>
      </c>
      <c r="D19" s="15">
        <v>220</v>
      </c>
      <c r="E19" s="15">
        <v>220</v>
      </c>
      <c r="F19" s="15">
        <v>220</v>
      </c>
      <c r="G19" s="15">
        <v>220</v>
      </c>
      <c r="I19" s="14" t="s">
        <v>46</v>
      </c>
      <c r="J19" s="15">
        <v>99.073891625615786</v>
      </c>
      <c r="K19" s="15">
        <v>90.206896551724142</v>
      </c>
      <c r="L19" s="15">
        <v>80.275862068965523</v>
      </c>
      <c r="M19" s="15">
        <v>70.34482758620689</v>
      </c>
      <c r="N19" s="15">
        <v>70.34482758620689</v>
      </c>
      <c r="Q19" s="14" t="s">
        <v>46</v>
      </c>
      <c r="R19" s="13">
        <f t="shared" si="1"/>
        <v>303.07389162561577</v>
      </c>
      <c r="S19" s="13">
        <f t="shared" si="0"/>
        <v>310.20689655172413</v>
      </c>
      <c r="T19" s="13">
        <f t="shared" si="0"/>
        <v>300.27586206896552</v>
      </c>
      <c r="U19" s="13">
        <f t="shared" si="0"/>
        <v>290.34482758620686</v>
      </c>
      <c r="V19" s="13">
        <f t="shared" si="0"/>
        <v>290.34482758620686</v>
      </c>
    </row>
    <row r="20" spans="2:22" x14ac:dyDescent="0.25">
      <c r="B20" s="14" t="s">
        <v>47</v>
      </c>
      <c r="C20" s="15">
        <v>3387.1501659455039</v>
      </c>
      <c r="D20" s="15">
        <v>3266.6954707497166</v>
      </c>
      <c r="E20" s="15">
        <v>3184.6824407928489</v>
      </c>
      <c r="F20" s="15">
        <v>3084.3499045212684</v>
      </c>
      <c r="G20" s="15">
        <v>2957.7865841862431</v>
      </c>
      <c r="I20" s="14" t="s">
        <v>47</v>
      </c>
      <c r="J20" s="15">
        <v>435.4285714285715</v>
      </c>
      <c r="K20" s="15">
        <v>360</v>
      </c>
      <c r="L20" s="15">
        <v>479.52</v>
      </c>
      <c r="M20" s="15">
        <v>599.04</v>
      </c>
      <c r="N20" s="15">
        <v>599.04</v>
      </c>
      <c r="Q20" s="14" t="s">
        <v>47</v>
      </c>
      <c r="R20" s="13">
        <f t="shared" si="1"/>
        <v>3822.5787373740754</v>
      </c>
      <c r="S20" s="13">
        <f t="shared" si="0"/>
        <v>3626.6954707497166</v>
      </c>
      <c r="T20" s="13">
        <f t="shared" si="0"/>
        <v>3664.2024407928488</v>
      </c>
      <c r="U20" s="13">
        <f t="shared" si="0"/>
        <v>3683.3899045212684</v>
      </c>
      <c r="V20" s="13">
        <f t="shared" si="0"/>
        <v>3556.8265841862431</v>
      </c>
    </row>
    <row r="21" spans="2:22" x14ac:dyDescent="0.25">
      <c r="B21" s="47" t="s">
        <v>73</v>
      </c>
      <c r="C21" s="46">
        <v>2246.3783406966131</v>
      </c>
      <c r="D21" s="46">
        <v>2169.1192551494823</v>
      </c>
      <c r="E21" s="46">
        <v>2119.2307953159861</v>
      </c>
      <c r="F21" s="46">
        <v>2056.2987707075977</v>
      </c>
      <c r="G21" s="46">
        <v>1974.6903186262173</v>
      </c>
      <c r="I21" s="47" t="s">
        <v>73</v>
      </c>
      <c r="J21" s="46">
        <f>J20*0.71</f>
        <v>309.15428571428578</v>
      </c>
      <c r="K21" s="46">
        <f>K20*0.77</f>
        <v>277.2</v>
      </c>
      <c r="L21" s="46">
        <f>L20*0.75</f>
        <v>359.64</v>
      </c>
      <c r="M21" s="46">
        <f t="shared" ref="M21:N21" si="4">M20*0.75</f>
        <v>449.28</v>
      </c>
      <c r="N21" s="46">
        <f t="shared" si="4"/>
        <v>449.28</v>
      </c>
      <c r="Q21" s="21" t="s">
        <v>73</v>
      </c>
      <c r="R21" s="13">
        <f t="shared" si="1"/>
        <v>2555.532626410899</v>
      </c>
      <c r="S21" s="13">
        <f t="shared" si="0"/>
        <v>2446.3192551494822</v>
      </c>
      <c r="T21" s="13">
        <f t="shared" si="0"/>
        <v>2478.870795315986</v>
      </c>
      <c r="U21" s="13">
        <f t="shared" si="0"/>
        <v>2505.5787707075979</v>
      </c>
      <c r="V21" s="13">
        <f t="shared" si="0"/>
        <v>2423.9703186262172</v>
      </c>
    </row>
    <row r="22" spans="2:22" x14ac:dyDescent="0.25">
      <c r="B22" s="47" t="s">
        <v>74</v>
      </c>
      <c r="C22" s="46">
        <v>908.62896810603365</v>
      </c>
      <c r="D22" s="46">
        <v>877.37873660863772</v>
      </c>
      <c r="E22" s="46">
        <v>857.19954463652675</v>
      </c>
      <c r="F22" s="46">
        <v>831.7444111245951</v>
      </c>
      <c r="G22" s="46">
        <v>798.73492102221087</v>
      </c>
      <c r="I22" s="47" t="s">
        <v>74</v>
      </c>
      <c r="J22" s="46">
        <f>J20-J21-J23</f>
        <v>126.27428571428572</v>
      </c>
      <c r="K22" s="46">
        <f t="shared" ref="K22:N22" si="5">K20-K21-K23</f>
        <v>82.800000000000011</v>
      </c>
      <c r="L22" s="46">
        <f t="shared" si="5"/>
        <v>119.88</v>
      </c>
      <c r="M22" s="46">
        <f t="shared" si="5"/>
        <v>149.76</v>
      </c>
      <c r="N22" s="46">
        <f t="shared" si="5"/>
        <v>149.76</v>
      </c>
      <c r="Q22" s="21" t="s">
        <v>74</v>
      </c>
      <c r="R22" s="13">
        <f t="shared" si="1"/>
        <v>1034.9032538203194</v>
      </c>
      <c r="S22" s="13">
        <f t="shared" si="0"/>
        <v>960.17873660863779</v>
      </c>
      <c r="T22" s="13">
        <f t="shared" si="0"/>
        <v>977.07954463652675</v>
      </c>
      <c r="U22" s="13">
        <f t="shared" si="0"/>
        <v>981.50441112459509</v>
      </c>
      <c r="V22" s="13">
        <f t="shared" si="0"/>
        <v>948.49492102221086</v>
      </c>
    </row>
    <row r="23" spans="2:22" x14ac:dyDescent="0.25">
      <c r="B23" s="47" t="s">
        <v>75</v>
      </c>
      <c r="C23" s="46">
        <v>232.14285714285714</v>
      </c>
      <c r="D23" s="46">
        <v>220.19747899159665</v>
      </c>
      <c r="E23" s="46">
        <v>208.25210084033617</v>
      </c>
      <c r="F23" s="46">
        <v>196.30672268907566</v>
      </c>
      <c r="G23" s="46">
        <v>184.36134453781511</v>
      </c>
      <c r="I23" s="47" t="s">
        <v>75</v>
      </c>
      <c r="J23" s="46">
        <f>J20*0</f>
        <v>0</v>
      </c>
      <c r="K23" s="46">
        <f t="shared" ref="K23:N23" si="6">K20*0</f>
        <v>0</v>
      </c>
      <c r="L23" s="46">
        <f t="shared" si="6"/>
        <v>0</v>
      </c>
      <c r="M23" s="46">
        <f t="shared" si="6"/>
        <v>0</v>
      </c>
      <c r="N23" s="46">
        <f t="shared" si="6"/>
        <v>0</v>
      </c>
      <c r="Q23" s="21" t="s">
        <v>75</v>
      </c>
      <c r="R23" s="13">
        <f t="shared" si="1"/>
        <v>232.14285714285714</v>
      </c>
      <c r="S23" s="13">
        <f t="shared" si="0"/>
        <v>220.19747899159665</v>
      </c>
      <c r="T23" s="13">
        <f t="shared" si="0"/>
        <v>208.25210084033617</v>
      </c>
      <c r="U23" s="13">
        <f t="shared" si="0"/>
        <v>196.30672268907566</v>
      </c>
      <c r="V23" s="13">
        <f t="shared" si="0"/>
        <v>184.36134453781511</v>
      </c>
    </row>
    <row r="24" spans="2:22" x14ac:dyDescent="0.25">
      <c r="B24" s="14" t="s">
        <v>50</v>
      </c>
      <c r="C24" s="15">
        <v>92.63</v>
      </c>
      <c r="D24" s="15">
        <v>128.12</v>
      </c>
      <c r="E24" s="15">
        <v>133.41</v>
      </c>
      <c r="F24" s="15">
        <v>133.41</v>
      </c>
      <c r="G24" s="15">
        <v>133.41</v>
      </c>
      <c r="I24" s="14" t="s">
        <v>50</v>
      </c>
      <c r="J24" s="15">
        <v>213.46874002087296</v>
      </c>
      <c r="K24" s="15">
        <v>230.45966024130479</v>
      </c>
      <c r="L24" s="15">
        <v>272.8957539443818</v>
      </c>
      <c r="M24" s="15">
        <v>298.53307948507796</v>
      </c>
      <c r="N24" s="15">
        <v>298.53307948507796</v>
      </c>
      <c r="Q24" s="14" t="s">
        <v>50</v>
      </c>
      <c r="R24" s="13">
        <f t="shared" si="1"/>
        <v>306.09874002087292</v>
      </c>
      <c r="S24" s="13">
        <f t="shared" si="0"/>
        <v>358.57966024130479</v>
      </c>
      <c r="T24" s="13">
        <f t="shared" si="0"/>
        <v>406.30575394438176</v>
      </c>
      <c r="U24" s="13">
        <f t="shared" si="0"/>
        <v>431.94307948507799</v>
      </c>
      <c r="V24" s="13">
        <f t="shared" si="0"/>
        <v>431.94307948507799</v>
      </c>
    </row>
    <row r="25" spans="2:22" x14ac:dyDescent="0.25">
      <c r="B25" s="14" t="s">
        <v>42</v>
      </c>
      <c r="C25" s="15">
        <v>58.68</v>
      </c>
      <c r="D25" s="15">
        <v>63.11</v>
      </c>
      <c r="E25" s="15">
        <v>65.87</v>
      </c>
      <c r="F25" s="15">
        <v>69.86</v>
      </c>
      <c r="G25" s="15">
        <v>74.209999999999994</v>
      </c>
      <c r="I25" s="14" t="s">
        <v>42</v>
      </c>
      <c r="J25" s="15">
        <v>30.545454545454547</v>
      </c>
      <c r="K25" s="15">
        <v>52.363636363636367</v>
      </c>
      <c r="L25" s="15">
        <v>63.272727272727273</v>
      </c>
      <c r="M25" s="15">
        <v>74.181818181818187</v>
      </c>
      <c r="N25" s="15">
        <v>74.181818181818187</v>
      </c>
      <c r="Q25" s="14" t="s">
        <v>42</v>
      </c>
      <c r="R25" s="13">
        <f t="shared" si="1"/>
        <v>89.225454545454539</v>
      </c>
      <c r="S25" s="13">
        <f t="shared" si="0"/>
        <v>115.47363636363636</v>
      </c>
      <c r="T25" s="13">
        <f t="shared" si="0"/>
        <v>129.14272727272729</v>
      </c>
      <c r="U25" s="13">
        <f t="shared" si="0"/>
        <v>144.0418181818182</v>
      </c>
      <c r="V25" s="13">
        <f t="shared" si="0"/>
        <v>148.39181818181817</v>
      </c>
    </row>
    <row r="26" spans="2:22" x14ac:dyDescent="0.25">
      <c r="B26" s="14" t="s">
        <v>51</v>
      </c>
      <c r="C26" s="15">
        <v>639.52</v>
      </c>
      <c r="D26" s="15">
        <v>655.67</v>
      </c>
      <c r="E26" s="15">
        <v>656.58</v>
      </c>
      <c r="F26" s="15">
        <v>656.58</v>
      </c>
      <c r="G26" s="15">
        <v>656.58</v>
      </c>
      <c r="I26" s="14" t="s">
        <v>51</v>
      </c>
      <c r="J26" s="15">
        <v>95.369740319204581</v>
      </c>
      <c r="K26" s="15">
        <v>148.38461538461539</v>
      </c>
      <c r="L26" s="15">
        <v>133.73076923076923</v>
      </c>
      <c r="M26" s="15">
        <v>119.07692307692308</v>
      </c>
      <c r="N26" s="15">
        <v>119.07692307692308</v>
      </c>
      <c r="Q26" s="14" t="s">
        <v>51</v>
      </c>
      <c r="R26" s="13">
        <f t="shared" si="1"/>
        <v>734.88974031920452</v>
      </c>
      <c r="S26" s="13">
        <f t="shared" si="0"/>
        <v>804.05461538461532</v>
      </c>
      <c r="T26" s="13">
        <f t="shared" si="0"/>
        <v>790.31076923076921</v>
      </c>
      <c r="U26" s="13">
        <f t="shared" si="0"/>
        <v>775.65692307692314</v>
      </c>
      <c r="V26" s="13">
        <f t="shared" si="0"/>
        <v>775.65692307692314</v>
      </c>
    </row>
    <row r="27" spans="2:22" x14ac:dyDescent="0.25">
      <c r="B27" s="14" t="s">
        <v>52</v>
      </c>
      <c r="C27" s="15">
        <v>114.31</v>
      </c>
      <c r="D27" s="15">
        <v>115.88</v>
      </c>
      <c r="E27" s="15">
        <v>116.87</v>
      </c>
      <c r="F27" s="15">
        <v>114.35</v>
      </c>
      <c r="G27" s="15">
        <v>112.81</v>
      </c>
      <c r="I27" s="14" t="s">
        <v>52</v>
      </c>
      <c r="J27" s="15">
        <v>148.34887572272254</v>
      </c>
      <c r="K27" s="15">
        <v>174.44526763259279</v>
      </c>
      <c r="L27" s="15">
        <v>196.91822280856405</v>
      </c>
      <c r="M27" s="15">
        <v>208.12506213466838</v>
      </c>
      <c r="N27" s="15">
        <v>208.12506213466838</v>
      </c>
      <c r="Q27" s="14" t="s">
        <v>52</v>
      </c>
      <c r="R27" s="13">
        <f t="shared" si="1"/>
        <v>262.65887572272254</v>
      </c>
      <c r="S27" s="13">
        <f t="shared" si="0"/>
        <v>290.32526763259278</v>
      </c>
      <c r="T27" s="13">
        <f t="shared" si="0"/>
        <v>313.78822280856406</v>
      </c>
      <c r="U27" s="13">
        <f t="shared" si="0"/>
        <v>322.47506213466841</v>
      </c>
      <c r="V27" s="13">
        <f t="shared" si="0"/>
        <v>320.93506213466839</v>
      </c>
    </row>
    <row r="28" spans="2:22" x14ac:dyDescent="0.25">
      <c r="B28" s="14" t="s">
        <v>53</v>
      </c>
      <c r="C28" s="15">
        <v>3575.4607141130246</v>
      </c>
      <c r="D28" s="15">
        <v>3497.1440474463579</v>
      </c>
      <c r="E28" s="15">
        <v>3334.0500846903774</v>
      </c>
      <c r="F28" s="15">
        <v>3307.0988820533212</v>
      </c>
      <c r="G28" s="15">
        <v>3274.7574388888529</v>
      </c>
      <c r="I28" s="14" t="s">
        <v>53</v>
      </c>
      <c r="J28" s="15">
        <v>1151.5553593612074</v>
      </c>
      <c r="K28" s="15">
        <v>1343.0249999999999</v>
      </c>
      <c r="L28" s="15">
        <v>1452.2117747018806</v>
      </c>
      <c r="M28" s="15">
        <v>1489.4486321379784</v>
      </c>
      <c r="N28" s="15">
        <v>1534.1328610612936</v>
      </c>
      <c r="Q28" s="14" t="s">
        <v>53</v>
      </c>
      <c r="R28" s="13">
        <f t="shared" si="1"/>
        <v>4727.0160734742321</v>
      </c>
      <c r="S28" s="13">
        <f t="shared" si="0"/>
        <v>4840.1690474463576</v>
      </c>
      <c r="T28" s="13">
        <f t="shared" si="0"/>
        <v>4786.261859392258</v>
      </c>
      <c r="U28" s="13">
        <f t="shared" si="0"/>
        <v>4796.5475141912993</v>
      </c>
      <c r="V28" s="13">
        <f t="shared" si="0"/>
        <v>4808.8902999501461</v>
      </c>
    </row>
    <row r="29" spans="2:22" x14ac:dyDescent="0.25">
      <c r="B29" s="14" t="s">
        <v>55</v>
      </c>
      <c r="C29" s="15">
        <v>127</v>
      </c>
      <c r="D29" s="15">
        <v>114</v>
      </c>
      <c r="E29" s="15">
        <v>114</v>
      </c>
      <c r="F29" s="15">
        <v>114</v>
      </c>
      <c r="G29" s="15">
        <v>114</v>
      </c>
      <c r="I29" s="14" t="s">
        <v>55</v>
      </c>
      <c r="J29" s="15">
        <v>14.324669170386958</v>
      </c>
      <c r="K29" s="15">
        <v>23.76</v>
      </c>
      <c r="L29" s="15">
        <v>33.264000000000003</v>
      </c>
      <c r="M29" s="15">
        <v>42.767999999999994</v>
      </c>
      <c r="N29" s="15">
        <v>42.767999999999994</v>
      </c>
      <c r="Q29" s="14" t="s">
        <v>55</v>
      </c>
      <c r="R29" s="13">
        <f t="shared" si="1"/>
        <v>141.32466917038695</v>
      </c>
      <c r="S29" s="13">
        <f t="shared" si="0"/>
        <v>137.76</v>
      </c>
      <c r="T29" s="13">
        <f t="shared" si="0"/>
        <v>147.26400000000001</v>
      </c>
      <c r="U29" s="13">
        <f t="shared" si="0"/>
        <v>156.768</v>
      </c>
      <c r="V29" s="13">
        <f t="shared" si="0"/>
        <v>156.768</v>
      </c>
    </row>
    <row r="30" spans="2:22" x14ac:dyDescent="0.25">
      <c r="B30" s="14" t="s">
        <v>56</v>
      </c>
      <c r="C30" s="15">
        <v>63</v>
      </c>
      <c r="D30" s="15">
        <v>65</v>
      </c>
      <c r="E30" s="15">
        <v>65</v>
      </c>
      <c r="F30" s="15">
        <v>65</v>
      </c>
      <c r="G30" s="15">
        <v>65</v>
      </c>
      <c r="I30" s="14" t="s">
        <v>56</v>
      </c>
      <c r="J30" s="15">
        <v>15.089886884570415</v>
      </c>
      <c r="K30" s="15">
        <v>12.171420521298902</v>
      </c>
      <c r="L30" s="15">
        <v>19.285710260649449</v>
      </c>
      <c r="M30" s="15">
        <v>26.4</v>
      </c>
      <c r="N30" s="15">
        <v>26.4</v>
      </c>
      <c r="Q30" s="14" t="s">
        <v>56</v>
      </c>
      <c r="R30" s="13">
        <f t="shared" si="1"/>
        <v>78.089886884570419</v>
      </c>
      <c r="S30" s="13">
        <f t="shared" si="0"/>
        <v>77.171420521298899</v>
      </c>
      <c r="T30" s="13">
        <f t="shared" si="0"/>
        <v>84.285710260649452</v>
      </c>
      <c r="U30" s="13">
        <f t="shared" si="0"/>
        <v>91.4</v>
      </c>
      <c r="V30" s="13">
        <f t="shared" si="0"/>
        <v>91.4</v>
      </c>
    </row>
    <row r="31" spans="2:22" x14ac:dyDescent="0.25">
      <c r="B31" s="14" t="s">
        <v>54</v>
      </c>
      <c r="C31" s="15">
        <v>121</v>
      </c>
      <c r="D31" s="15">
        <v>128</v>
      </c>
      <c r="E31" s="15">
        <v>128</v>
      </c>
      <c r="F31" s="15">
        <v>133</v>
      </c>
      <c r="G31" s="15">
        <v>133</v>
      </c>
      <c r="I31" s="14" t="s">
        <v>54</v>
      </c>
      <c r="J31" s="15">
        <v>28.850369107417933</v>
      </c>
      <c r="K31" s="15">
        <v>49.44</v>
      </c>
      <c r="L31" s="15">
        <v>49.44</v>
      </c>
      <c r="M31" s="15">
        <v>49.44</v>
      </c>
      <c r="N31" s="15">
        <v>49.44</v>
      </c>
      <c r="Q31" s="14" t="s">
        <v>54</v>
      </c>
      <c r="R31" s="13">
        <f t="shared" si="1"/>
        <v>149.85036910741792</v>
      </c>
      <c r="S31" s="13">
        <f t="shared" si="0"/>
        <v>177.44</v>
      </c>
      <c r="T31" s="13">
        <f t="shared" si="0"/>
        <v>177.44</v>
      </c>
      <c r="U31" s="13">
        <f t="shared" si="0"/>
        <v>182.44</v>
      </c>
      <c r="V31" s="13">
        <f t="shared" si="0"/>
        <v>182.44</v>
      </c>
    </row>
    <row r="32" spans="2:22" x14ac:dyDescent="0.25">
      <c r="B32" s="14" t="s">
        <v>48</v>
      </c>
      <c r="C32" s="15">
        <v>4.1100000000000003</v>
      </c>
      <c r="D32" s="15">
        <v>4.1900000000000004</v>
      </c>
      <c r="E32" s="15">
        <v>4.3</v>
      </c>
      <c r="F32" s="15">
        <v>4.38</v>
      </c>
      <c r="G32" s="15">
        <v>4.43</v>
      </c>
      <c r="I32" s="14" t="s">
        <v>48</v>
      </c>
      <c r="J32" s="15">
        <v>19.160547945205479</v>
      </c>
      <c r="K32" s="15">
        <v>14.344931506849314</v>
      </c>
      <c r="L32" s="15">
        <v>14.905479452054795</v>
      </c>
      <c r="M32" s="15">
        <v>14.905479452054795</v>
      </c>
      <c r="N32" s="15">
        <v>14.905479452054795</v>
      </c>
      <c r="Q32" s="14" t="s">
        <v>48</v>
      </c>
      <c r="R32" s="13">
        <f t="shared" si="1"/>
        <v>23.270547945205479</v>
      </c>
      <c r="S32" s="13">
        <f t="shared" si="0"/>
        <v>18.534931506849315</v>
      </c>
      <c r="T32" s="13">
        <f t="shared" si="0"/>
        <v>19.205479452054796</v>
      </c>
      <c r="U32" s="13">
        <f t="shared" si="0"/>
        <v>19.285479452054794</v>
      </c>
      <c r="V32" s="13">
        <f t="shared" si="0"/>
        <v>19.335479452054795</v>
      </c>
    </row>
    <row r="33" spans="2:22" x14ac:dyDescent="0.25">
      <c r="B33" s="14" t="s">
        <v>76</v>
      </c>
      <c r="C33" s="15">
        <v>0</v>
      </c>
      <c r="D33" s="15">
        <v>0</v>
      </c>
      <c r="E33" s="15">
        <v>0</v>
      </c>
      <c r="F33" s="15">
        <v>0</v>
      </c>
      <c r="G33" s="15">
        <v>0</v>
      </c>
      <c r="I33" s="14" t="s">
        <v>76</v>
      </c>
      <c r="J33" s="15">
        <v>0</v>
      </c>
      <c r="K33" s="15">
        <v>0</v>
      </c>
      <c r="L33" s="15">
        <v>15.63</v>
      </c>
      <c r="M33" s="15">
        <v>15.63</v>
      </c>
      <c r="N33" s="15">
        <v>15.63</v>
      </c>
      <c r="Q33" s="14" t="s">
        <v>76</v>
      </c>
      <c r="R33" s="13">
        <f t="shared" si="1"/>
        <v>0</v>
      </c>
      <c r="S33" s="13">
        <f t="shared" si="0"/>
        <v>0</v>
      </c>
      <c r="T33" s="13">
        <f t="shared" si="0"/>
        <v>15.63</v>
      </c>
      <c r="U33" s="13">
        <f t="shared" si="0"/>
        <v>15.63</v>
      </c>
      <c r="V33" s="13">
        <f t="shared" si="0"/>
        <v>15.63</v>
      </c>
    </row>
    <row r="34" spans="2:22" x14ac:dyDescent="0.25">
      <c r="B34" s="14" t="s">
        <v>57</v>
      </c>
      <c r="C34" s="15">
        <v>2909.73</v>
      </c>
      <c r="D34" s="15">
        <v>2658.05</v>
      </c>
      <c r="E34" s="15">
        <v>2433.16</v>
      </c>
      <c r="F34" s="15">
        <v>2284.4899999999998</v>
      </c>
      <c r="G34" s="15">
        <v>2156.62</v>
      </c>
      <c r="I34" s="14" t="s">
        <v>57</v>
      </c>
      <c r="J34" s="15">
        <v>600.95433791139885</v>
      </c>
      <c r="K34" s="15">
        <v>689.95319162261933</v>
      </c>
      <c r="L34" s="15">
        <v>853.25150692601653</v>
      </c>
      <c r="M34" s="15">
        <v>1029.6493927898462</v>
      </c>
      <c r="N34" s="15">
        <v>1029.6493927898462</v>
      </c>
      <c r="Q34" s="14" t="s">
        <v>57</v>
      </c>
      <c r="R34" s="13">
        <f t="shared" si="1"/>
        <v>3510.6843379113989</v>
      </c>
      <c r="S34" s="13">
        <f t="shared" si="0"/>
        <v>3348.0031916226194</v>
      </c>
      <c r="T34" s="13">
        <f t="shared" si="0"/>
        <v>3286.4115069260165</v>
      </c>
      <c r="U34" s="13">
        <f t="shared" si="0"/>
        <v>3314.1393927898462</v>
      </c>
      <c r="V34" s="13">
        <f t="shared" si="0"/>
        <v>3186.2693927898463</v>
      </c>
    </row>
    <row r="35" spans="2:22" x14ac:dyDescent="0.25">
      <c r="B35" s="14" t="s">
        <v>58</v>
      </c>
      <c r="C35" s="15">
        <v>629.14030782282407</v>
      </c>
      <c r="D35" s="15">
        <v>697.59895015324776</v>
      </c>
      <c r="E35" s="15">
        <v>759.63280567125742</v>
      </c>
      <c r="F35" s="15">
        <v>812.79687894696031</v>
      </c>
      <c r="G35" s="15">
        <v>837.58967210853041</v>
      </c>
      <c r="I35" s="14" t="s">
        <v>58</v>
      </c>
      <c r="J35" s="15">
        <v>55.2</v>
      </c>
      <c r="K35" s="15">
        <v>105.6</v>
      </c>
      <c r="L35" s="15">
        <v>223.92</v>
      </c>
      <c r="M35" s="15">
        <v>342.24</v>
      </c>
      <c r="N35" s="15">
        <v>342.24</v>
      </c>
      <c r="Q35" s="14" t="s">
        <v>58</v>
      </c>
      <c r="R35" s="13">
        <f t="shared" si="1"/>
        <v>684.34030782282412</v>
      </c>
      <c r="S35" s="13">
        <f t="shared" si="0"/>
        <v>803.19895015324778</v>
      </c>
      <c r="T35" s="13">
        <f t="shared" si="0"/>
        <v>983.55280567125737</v>
      </c>
      <c r="U35" s="13">
        <f t="shared" si="0"/>
        <v>1155.0368789469603</v>
      </c>
      <c r="V35" s="13">
        <f t="shared" si="0"/>
        <v>1179.8296721085303</v>
      </c>
    </row>
    <row r="36" spans="2:22" x14ac:dyDescent="0.25">
      <c r="B36" s="14" t="s">
        <v>59</v>
      </c>
      <c r="C36" s="15">
        <v>138.30000000000001</v>
      </c>
      <c r="D36" s="15">
        <v>149.15780738875404</v>
      </c>
      <c r="E36" s="15">
        <v>160.7017170338917</v>
      </c>
      <c r="F36" s="15">
        <v>171.94348072553655</v>
      </c>
      <c r="G36" s="15">
        <v>171.94348072553655</v>
      </c>
      <c r="I36" s="14" t="s">
        <v>59</v>
      </c>
      <c r="J36" s="15">
        <v>199.9595980699043</v>
      </c>
      <c r="K36" s="15">
        <v>232.11680691275103</v>
      </c>
      <c r="L36" s="15">
        <v>228.28512658810641</v>
      </c>
      <c r="M36" s="15">
        <v>221.28</v>
      </c>
      <c r="N36" s="15">
        <v>221.28</v>
      </c>
      <c r="Q36" s="14" t="s">
        <v>59</v>
      </c>
      <c r="R36" s="13">
        <f t="shared" si="1"/>
        <v>338.25959806990431</v>
      </c>
      <c r="S36" s="13">
        <f t="shared" si="0"/>
        <v>381.27461430150504</v>
      </c>
      <c r="T36" s="13">
        <f t="shared" si="0"/>
        <v>388.9868436219981</v>
      </c>
      <c r="U36" s="13">
        <f t="shared" si="0"/>
        <v>393.22348072553655</v>
      </c>
      <c r="V36" s="13">
        <f t="shared" si="0"/>
        <v>393.22348072553655</v>
      </c>
    </row>
    <row r="37" spans="2:22" x14ac:dyDescent="0.25">
      <c r="B37" s="14" t="s">
        <v>60</v>
      </c>
      <c r="C37" s="15">
        <v>572.40000000000009</v>
      </c>
      <c r="D37" s="15">
        <v>577.80000000000007</v>
      </c>
      <c r="E37" s="15">
        <v>590.76</v>
      </c>
      <c r="F37" s="15">
        <v>612.36</v>
      </c>
      <c r="G37" s="15">
        <v>633.96</v>
      </c>
      <c r="I37" s="14" t="s">
        <v>60</v>
      </c>
      <c r="J37" s="15">
        <v>101.76</v>
      </c>
      <c r="K37" s="15">
        <v>142.56</v>
      </c>
      <c r="L37" s="15">
        <v>190.08</v>
      </c>
      <c r="M37" s="15">
        <v>237.6</v>
      </c>
      <c r="N37" s="15">
        <v>237.6</v>
      </c>
      <c r="Q37" s="14" t="s">
        <v>60</v>
      </c>
      <c r="R37" s="13">
        <f t="shared" si="1"/>
        <v>674.16000000000008</v>
      </c>
      <c r="S37" s="13">
        <f t="shared" si="0"/>
        <v>720.36000000000013</v>
      </c>
      <c r="T37" s="13">
        <f t="shared" si="0"/>
        <v>780.84</v>
      </c>
      <c r="U37" s="13">
        <f t="shared" si="0"/>
        <v>849.96</v>
      </c>
      <c r="V37" s="13">
        <f t="shared" si="0"/>
        <v>871.56000000000006</v>
      </c>
    </row>
    <row r="38" spans="2:22" x14ac:dyDescent="0.25">
      <c r="B38" s="14" t="s">
        <v>61</v>
      </c>
      <c r="C38" s="15">
        <v>170.64419154929575</v>
      </c>
      <c r="D38" s="15">
        <v>211.23143849765256</v>
      </c>
      <c r="E38" s="15">
        <v>253.52216478873237</v>
      </c>
      <c r="F38" s="15">
        <v>300.03455727699526</v>
      </c>
      <c r="G38" s="15">
        <v>339.06645352112673</v>
      </c>
      <c r="I38" s="14" t="s">
        <v>61</v>
      </c>
      <c r="J38" s="15">
        <v>69.010125553319909</v>
      </c>
      <c r="K38" s="15">
        <v>74.158987927565391</v>
      </c>
      <c r="L38" s="15">
        <v>131.64180965794768</v>
      </c>
      <c r="M38" s="15">
        <v>182.82303863179072</v>
      </c>
      <c r="N38" s="15">
        <v>193.50500684104625</v>
      </c>
      <c r="Q38" s="14" t="s">
        <v>61</v>
      </c>
      <c r="R38" s="13">
        <f t="shared" si="1"/>
        <v>239.65431710261566</v>
      </c>
      <c r="S38" s="13">
        <f t="shared" si="0"/>
        <v>285.39042642521792</v>
      </c>
      <c r="T38" s="13">
        <f t="shared" si="0"/>
        <v>385.16397444668007</v>
      </c>
      <c r="U38" s="13">
        <f t="shared" si="0"/>
        <v>482.85759590878598</v>
      </c>
      <c r="V38" s="13">
        <f t="shared" si="0"/>
        <v>532.57146036217296</v>
      </c>
    </row>
    <row r="39" spans="2:22" x14ac:dyDescent="0.25">
      <c r="B39" s="16" t="s">
        <v>65</v>
      </c>
      <c r="C39" s="17">
        <v>42</v>
      </c>
      <c r="D39" s="17">
        <v>51</v>
      </c>
      <c r="E39" s="17">
        <v>52</v>
      </c>
      <c r="F39" s="17">
        <v>53</v>
      </c>
      <c r="G39" s="17">
        <v>55</v>
      </c>
      <c r="I39" s="16" t="s">
        <v>65</v>
      </c>
      <c r="J39" s="17">
        <v>51.428571428571431</v>
      </c>
      <c r="K39" s="17">
        <v>42</v>
      </c>
      <c r="L39" s="17">
        <v>21.000000000000004</v>
      </c>
      <c r="M39" s="17">
        <v>0</v>
      </c>
      <c r="N39" s="17">
        <v>0</v>
      </c>
      <c r="Q39" s="16" t="s">
        <v>65</v>
      </c>
      <c r="R39" s="13">
        <f t="shared" si="1"/>
        <v>93.428571428571431</v>
      </c>
      <c r="S39" s="13">
        <f t="shared" si="0"/>
        <v>93</v>
      </c>
      <c r="T39" s="13">
        <f t="shared" si="0"/>
        <v>73</v>
      </c>
      <c r="U39" s="13">
        <f t="shared" si="0"/>
        <v>53</v>
      </c>
      <c r="V39" s="13">
        <f t="shared" si="0"/>
        <v>55</v>
      </c>
    </row>
    <row r="40" spans="2:22" x14ac:dyDescent="0.25">
      <c r="B40" s="22" t="s">
        <v>63</v>
      </c>
      <c r="C40">
        <v>51</v>
      </c>
      <c r="D40">
        <v>60</v>
      </c>
      <c r="E40">
        <v>63</v>
      </c>
      <c r="F40">
        <v>63</v>
      </c>
      <c r="G40">
        <v>63</v>
      </c>
      <c r="I40" s="22" t="s">
        <v>63</v>
      </c>
      <c r="J40" s="17">
        <v>27.142022576472449</v>
      </c>
      <c r="K40" s="17">
        <v>41.424569083447331</v>
      </c>
      <c r="L40" s="17">
        <v>40.406610123119009</v>
      </c>
      <c r="M40" s="17">
        <v>39.388651162790701</v>
      </c>
      <c r="N40" s="17">
        <v>39.388651162790701</v>
      </c>
      <c r="Q40" s="22" t="s">
        <v>63</v>
      </c>
      <c r="R40" s="13">
        <f t="shared" si="1"/>
        <v>78.142022576472442</v>
      </c>
      <c r="S40" s="13">
        <f t="shared" si="0"/>
        <v>101.42456908344732</v>
      </c>
      <c r="T40" s="13">
        <f t="shared" si="0"/>
        <v>103.40661012311901</v>
      </c>
      <c r="U40" s="13">
        <f t="shared" si="0"/>
        <v>102.38865116279069</v>
      </c>
      <c r="V40" s="13">
        <f t="shared" si="0"/>
        <v>102.38865116279069</v>
      </c>
    </row>
    <row r="41" spans="2:22" x14ac:dyDescent="0.25">
      <c r="B41" s="22" t="s">
        <v>62</v>
      </c>
      <c r="C41" s="15">
        <v>303.89334195288092</v>
      </c>
      <c r="D41" s="15">
        <v>308.49865874701436</v>
      </c>
      <c r="E41" s="15">
        <v>308.49865874701436</v>
      </c>
      <c r="F41" s="15">
        <v>308.49865874701436</v>
      </c>
      <c r="G41" s="15">
        <v>308.49865874701436</v>
      </c>
      <c r="I41" s="22" t="s">
        <v>62</v>
      </c>
      <c r="J41" s="17">
        <v>59.465800543678185</v>
      </c>
      <c r="K41" s="17">
        <v>48</v>
      </c>
      <c r="L41" s="17">
        <v>63.12</v>
      </c>
      <c r="M41" s="17">
        <v>78.239999999999995</v>
      </c>
      <c r="N41" s="17">
        <v>78.239999999999995</v>
      </c>
      <c r="Q41" s="22" t="s">
        <v>62</v>
      </c>
      <c r="R41" s="13">
        <f t="shared" si="1"/>
        <v>363.35914249655912</v>
      </c>
      <c r="S41" s="13">
        <f t="shared" si="0"/>
        <v>356.49865874701436</v>
      </c>
      <c r="T41" s="13">
        <f t="shared" si="0"/>
        <v>371.61865874701436</v>
      </c>
      <c r="U41" s="13">
        <f t="shared" si="0"/>
        <v>386.73865874701437</v>
      </c>
      <c r="V41" s="13">
        <f t="shared" si="0"/>
        <v>386.73865874701437</v>
      </c>
    </row>
    <row r="42" spans="2:22" x14ac:dyDescent="0.25">
      <c r="B42" s="22" t="s">
        <v>67</v>
      </c>
      <c r="C42" s="15">
        <v>3937.0889660383405</v>
      </c>
      <c r="D42" s="15">
        <v>3779.7347733250904</v>
      </c>
      <c r="E42" s="15">
        <v>3627.40881424702</v>
      </c>
      <c r="F42" s="15">
        <v>3349.5544543328665</v>
      </c>
      <c r="G42" s="15">
        <v>2872.8179743427286</v>
      </c>
      <c r="I42" s="22" t="s">
        <v>67</v>
      </c>
      <c r="J42" s="17">
        <v>1354.1044316282732</v>
      </c>
      <c r="K42" s="17">
        <v>1465.44</v>
      </c>
      <c r="L42" s="17">
        <v>1482.5068467805895</v>
      </c>
      <c r="M42" s="17">
        <v>1472.6730200189911</v>
      </c>
      <c r="N42" s="17">
        <v>1472.6730200189911</v>
      </c>
      <c r="Q42" s="22" t="s">
        <v>67</v>
      </c>
      <c r="R42" s="13">
        <f t="shared" si="1"/>
        <v>5291.1933976666132</v>
      </c>
      <c r="S42" s="13">
        <f t="shared" si="0"/>
        <v>5245.1747733250904</v>
      </c>
      <c r="T42" s="13">
        <f t="shared" si="0"/>
        <v>5109.9156610276095</v>
      </c>
      <c r="U42" s="13">
        <f t="shared" si="0"/>
        <v>4822.2274743518574</v>
      </c>
      <c r="V42" s="13">
        <f t="shared" si="0"/>
        <v>4345.4909943617195</v>
      </c>
    </row>
    <row r="43" spans="2:22" x14ac:dyDescent="0.25">
      <c r="C43" s="15"/>
      <c r="D43" s="15"/>
      <c r="E43" s="15"/>
      <c r="F43" s="15"/>
      <c r="G43" s="15"/>
    </row>
  </sheetData>
  <sheetProtection password="DEC9"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2:V43"/>
  <sheetViews>
    <sheetView topLeftCell="Q1" zoomScale="85" zoomScaleNormal="85" workbookViewId="0">
      <selection activeCell="Q1" sqref="A1:Q1048576"/>
    </sheetView>
  </sheetViews>
  <sheetFormatPr defaultColWidth="9.140625" defaultRowHeight="15" x14ac:dyDescent="0.25"/>
  <cols>
    <col min="1" max="1" width="9.140625" hidden="1" customWidth="1"/>
    <col min="2" max="2" width="13.28515625" hidden="1" customWidth="1"/>
    <col min="3" max="7" width="12" hidden="1" customWidth="1"/>
    <col min="8" max="8" width="14.85546875" hidden="1" customWidth="1"/>
    <col min="9" max="9" width="11.5703125" hidden="1" customWidth="1"/>
    <col min="10" max="14" width="12.7109375" hidden="1" customWidth="1"/>
    <col min="15" max="16" width="9.140625" hidden="1" customWidth="1"/>
    <col min="17" max="17" width="12.7109375" customWidth="1"/>
    <col min="18" max="22" width="10.42578125" customWidth="1"/>
  </cols>
  <sheetData>
    <row r="2" spans="2:22" ht="18.75" x14ac:dyDescent="0.3">
      <c r="B2" s="18" t="s">
        <v>68</v>
      </c>
      <c r="I2" s="18" t="s">
        <v>79</v>
      </c>
      <c r="Q2" s="18" t="s">
        <v>87</v>
      </c>
    </row>
    <row r="3" spans="2:22" ht="18.75" x14ac:dyDescent="0.3">
      <c r="B3" s="18" t="s">
        <v>86</v>
      </c>
      <c r="I3" s="18" t="s">
        <v>83</v>
      </c>
      <c r="Q3" s="18" t="s">
        <v>82</v>
      </c>
    </row>
    <row r="4" spans="2:22" ht="15.75" thickBot="1" x14ac:dyDescent="0.3">
      <c r="B4" s="19" t="s">
        <v>37</v>
      </c>
      <c r="C4" s="20"/>
      <c r="D4" s="20"/>
      <c r="E4" s="20"/>
      <c r="F4" s="20"/>
      <c r="G4" s="20"/>
      <c r="I4" s="19" t="s">
        <v>37</v>
      </c>
      <c r="J4" s="20"/>
      <c r="K4" s="20"/>
      <c r="L4" s="20"/>
      <c r="M4" s="20"/>
      <c r="N4" s="20"/>
      <c r="Q4" s="19" t="s">
        <v>37</v>
      </c>
    </row>
    <row r="5" spans="2:22" ht="16.5" thickTop="1" thickBot="1" x14ac:dyDescent="0.3">
      <c r="B5" s="25" t="s">
        <v>38</v>
      </c>
      <c r="C5" s="26">
        <v>2015</v>
      </c>
      <c r="D5" s="26">
        <v>2020</v>
      </c>
      <c r="E5" s="26">
        <v>2025</v>
      </c>
      <c r="F5" s="26">
        <v>2030</v>
      </c>
      <c r="G5" s="26">
        <v>2035</v>
      </c>
      <c r="I5" s="25" t="s">
        <v>38</v>
      </c>
      <c r="J5" s="26">
        <v>2015</v>
      </c>
      <c r="K5" s="26">
        <v>2020</v>
      </c>
      <c r="L5" s="26">
        <v>2025</v>
      </c>
      <c r="M5" s="26">
        <v>2030</v>
      </c>
      <c r="N5" s="26">
        <v>2035</v>
      </c>
      <c r="Q5" s="25" t="s">
        <v>38</v>
      </c>
      <c r="R5" s="26">
        <v>2015</v>
      </c>
      <c r="S5" s="26">
        <v>2020</v>
      </c>
      <c r="T5" s="26">
        <v>2025</v>
      </c>
      <c r="U5" s="26">
        <v>2030</v>
      </c>
      <c r="V5" s="26">
        <v>2035</v>
      </c>
    </row>
    <row r="6" spans="2:22" ht="15.75" thickTop="1" x14ac:dyDescent="0.25">
      <c r="B6" s="23" t="s">
        <v>39</v>
      </c>
      <c r="C6" s="13">
        <v>397.40958479487716</v>
      </c>
      <c r="D6" s="13">
        <v>367.83349383451952</v>
      </c>
      <c r="E6" s="13">
        <v>315.38194013872561</v>
      </c>
      <c r="F6" s="13">
        <v>288.55287788672723</v>
      </c>
      <c r="G6" s="13">
        <v>286.57265724540741</v>
      </c>
      <c r="I6" s="23" t="s">
        <v>39</v>
      </c>
      <c r="J6" s="13">
        <v>237.92941176470589</v>
      </c>
      <c r="K6" s="13">
        <v>237.92941176470589</v>
      </c>
      <c r="L6" s="13">
        <v>288.55359088113943</v>
      </c>
      <c r="M6" s="13">
        <v>282.17944700300052</v>
      </c>
      <c r="N6" s="13">
        <v>282.17944700300052</v>
      </c>
      <c r="Q6" s="23" t="s">
        <v>39</v>
      </c>
      <c r="R6" s="13">
        <f>C6+J6</f>
        <v>635.33899655958305</v>
      </c>
      <c r="S6" s="13">
        <f t="shared" ref="S6:V42" si="0">D6+K6</f>
        <v>605.76290559922541</v>
      </c>
      <c r="T6" s="13">
        <f t="shared" si="0"/>
        <v>603.93553101986504</v>
      </c>
      <c r="U6" s="13">
        <f t="shared" si="0"/>
        <v>570.73232488972781</v>
      </c>
      <c r="V6" s="13">
        <f t="shared" si="0"/>
        <v>568.75210424840793</v>
      </c>
    </row>
    <row r="7" spans="2:22" x14ac:dyDescent="0.25">
      <c r="B7" s="24" t="s">
        <v>69</v>
      </c>
      <c r="C7" s="15">
        <v>15</v>
      </c>
      <c r="D7" s="15">
        <v>19</v>
      </c>
      <c r="E7" s="15">
        <v>23</v>
      </c>
      <c r="F7" s="15">
        <v>23</v>
      </c>
      <c r="G7" s="15">
        <v>23</v>
      </c>
      <c r="I7" s="24" t="s">
        <v>69</v>
      </c>
      <c r="J7" s="15">
        <v>0</v>
      </c>
      <c r="K7" s="15">
        <v>20</v>
      </c>
      <c r="L7" s="15">
        <v>20</v>
      </c>
      <c r="M7" s="15">
        <v>20</v>
      </c>
      <c r="N7" s="15">
        <v>20</v>
      </c>
      <c r="Q7" s="24" t="s">
        <v>69</v>
      </c>
      <c r="R7" s="13">
        <f t="shared" ref="R7:R42" si="1">C7+J7</f>
        <v>15</v>
      </c>
      <c r="S7" s="13">
        <f t="shared" si="0"/>
        <v>39</v>
      </c>
      <c r="T7" s="13">
        <f t="shared" si="0"/>
        <v>43</v>
      </c>
      <c r="U7" s="13">
        <f t="shared" si="0"/>
        <v>43</v>
      </c>
      <c r="V7" s="13">
        <f t="shared" si="0"/>
        <v>43</v>
      </c>
    </row>
    <row r="8" spans="2:22" x14ac:dyDescent="0.25">
      <c r="B8" s="24" t="s">
        <v>40</v>
      </c>
      <c r="C8" s="15">
        <v>1066.0747366673363</v>
      </c>
      <c r="D8" s="15">
        <v>1126.6049691345061</v>
      </c>
      <c r="E8" s="15">
        <v>1153.6853075553536</v>
      </c>
      <c r="F8" s="15">
        <v>1153.6853075553536</v>
      </c>
      <c r="G8" s="15">
        <v>1153.6853075553536</v>
      </c>
      <c r="I8" s="24" t="s">
        <v>40</v>
      </c>
      <c r="J8" s="15">
        <v>255.27208705768462</v>
      </c>
      <c r="K8" s="15">
        <v>255.2035688610998</v>
      </c>
      <c r="L8" s="15">
        <v>331.50616958269006</v>
      </c>
      <c r="M8" s="15">
        <v>376.96476762744413</v>
      </c>
      <c r="N8" s="15">
        <v>376.96476762744413</v>
      </c>
      <c r="Q8" s="24" t="s">
        <v>40</v>
      </c>
      <c r="R8" s="13">
        <f t="shared" si="1"/>
        <v>1321.3468237250208</v>
      </c>
      <c r="S8" s="13">
        <f t="shared" si="0"/>
        <v>1381.8085379956058</v>
      </c>
      <c r="T8" s="13">
        <f t="shared" si="0"/>
        <v>1485.1914771380436</v>
      </c>
      <c r="U8" s="13">
        <f t="shared" si="0"/>
        <v>1530.6500751827978</v>
      </c>
      <c r="V8" s="13">
        <f t="shared" si="0"/>
        <v>1530.6500751827978</v>
      </c>
    </row>
    <row r="9" spans="2:22" x14ac:dyDescent="0.25">
      <c r="B9" s="24" t="s">
        <v>41</v>
      </c>
      <c r="C9" s="15">
        <v>167</v>
      </c>
      <c r="D9" s="15">
        <v>207</v>
      </c>
      <c r="E9" s="15">
        <v>221</v>
      </c>
      <c r="F9" s="15">
        <v>221</v>
      </c>
      <c r="G9" s="15">
        <v>221</v>
      </c>
      <c r="I9" s="24" t="s">
        <v>41</v>
      </c>
      <c r="J9" s="15">
        <v>0</v>
      </c>
      <c r="K9" s="15">
        <v>0</v>
      </c>
      <c r="L9" s="15">
        <v>0</v>
      </c>
      <c r="M9" s="15">
        <v>0</v>
      </c>
      <c r="N9" s="15">
        <v>0</v>
      </c>
      <c r="Q9" s="24" t="s">
        <v>41</v>
      </c>
      <c r="R9" s="13">
        <f t="shared" si="1"/>
        <v>167</v>
      </c>
      <c r="S9" s="13">
        <f t="shared" si="0"/>
        <v>207</v>
      </c>
      <c r="T9" s="13">
        <f t="shared" si="0"/>
        <v>221</v>
      </c>
      <c r="U9" s="13">
        <f t="shared" si="0"/>
        <v>221</v>
      </c>
      <c r="V9" s="13">
        <f t="shared" si="0"/>
        <v>221</v>
      </c>
    </row>
    <row r="10" spans="2:22" x14ac:dyDescent="0.25">
      <c r="B10" s="24" t="s">
        <v>66</v>
      </c>
      <c r="C10" s="15">
        <v>200</v>
      </c>
      <c r="D10" s="15">
        <v>200</v>
      </c>
      <c r="E10" s="15">
        <v>210</v>
      </c>
      <c r="F10" s="15">
        <v>210</v>
      </c>
      <c r="G10" s="15">
        <v>210</v>
      </c>
      <c r="I10" s="24" t="s">
        <v>66</v>
      </c>
      <c r="J10" s="15">
        <v>4.8</v>
      </c>
      <c r="K10" s="15">
        <v>4.8</v>
      </c>
      <c r="L10" s="15">
        <v>21.12</v>
      </c>
      <c r="M10" s="15">
        <v>37.44</v>
      </c>
      <c r="N10" s="15">
        <v>37.44</v>
      </c>
      <c r="Q10" s="24" t="s">
        <v>66</v>
      </c>
      <c r="R10" s="13">
        <f t="shared" si="1"/>
        <v>204.8</v>
      </c>
      <c r="S10" s="13">
        <f t="shared" si="0"/>
        <v>204.8</v>
      </c>
      <c r="T10" s="13">
        <f t="shared" si="0"/>
        <v>231.12</v>
      </c>
      <c r="U10" s="13">
        <f t="shared" si="0"/>
        <v>247.44</v>
      </c>
      <c r="V10" s="13">
        <f t="shared" si="0"/>
        <v>247.44</v>
      </c>
    </row>
    <row r="11" spans="2:22" x14ac:dyDescent="0.25">
      <c r="B11" s="24" t="s">
        <v>70</v>
      </c>
      <c r="C11" s="15">
        <v>0</v>
      </c>
      <c r="D11" s="15">
        <v>0</v>
      </c>
      <c r="E11" s="15">
        <v>9</v>
      </c>
      <c r="F11" s="15">
        <v>9</v>
      </c>
      <c r="G11" s="15">
        <v>9</v>
      </c>
      <c r="I11" s="24" t="s">
        <v>70</v>
      </c>
      <c r="J11" s="15">
        <v>0</v>
      </c>
      <c r="K11" s="15">
        <v>0</v>
      </c>
      <c r="L11" s="15">
        <v>17.81095890410959</v>
      </c>
      <c r="M11" s="15">
        <v>22.041095890410958</v>
      </c>
      <c r="N11" s="15">
        <v>27.276712328767122</v>
      </c>
      <c r="Q11" s="24" t="s">
        <v>70</v>
      </c>
      <c r="R11" s="13">
        <f t="shared" si="1"/>
        <v>0</v>
      </c>
      <c r="S11" s="13">
        <f t="shared" si="0"/>
        <v>0</v>
      </c>
      <c r="T11" s="13">
        <f t="shared" si="0"/>
        <v>26.81095890410959</v>
      </c>
      <c r="U11" s="13">
        <f t="shared" si="0"/>
        <v>31.041095890410958</v>
      </c>
      <c r="V11" s="13">
        <f t="shared" si="0"/>
        <v>36.276712328767118</v>
      </c>
    </row>
    <row r="12" spans="2:22" x14ac:dyDescent="0.25">
      <c r="B12" s="24" t="s">
        <v>43</v>
      </c>
      <c r="C12" s="15">
        <v>645</v>
      </c>
      <c r="D12" s="15">
        <v>645</v>
      </c>
      <c r="E12" s="15">
        <v>645</v>
      </c>
      <c r="F12" s="15">
        <v>677</v>
      </c>
      <c r="G12" s="15">
        <v>756</v>
      </c>
      <c r="I12" s="24" t="s">
        <v>43</v>
      </c>
      <c r="J12" s="15">
        <v>64</v>
      </c>
      <c r="K12" s="15">
        <v>73.714285714285708</v>
      </c>
      <c r="L12" s="15">
        <v>79.285714285714292</v>
      </c>
      <c r="M12" s="15">
        <v>84.857142857142861</v>
      </c>
      <c r="N12" s="15">
        <v>84.857142857142861</v>
      </c>
      <c r="Q12" s="24" t="s">
        <v>43</v>
      </c>
      <c r="R12" s="13">
        <f t="shared" si="1"/>
        <v>709</v>
      </c>
      <c r="S12" s="13">
        <f t="shared" si="0"/>
        <v>718.71428571428567</v>
      </c>
      <c r="T12" s="13">
        <f t="shared" si="0"/>
        <v>724.28571428571433</v>
      </c>
      <c r="U12" s="13">
        <f t="shared" si="0"/>
        <v>761.85714285714289</v>
      </c>
      <c r="V12" s="13">
        <f t="shared" si="0"/>
        <v>840.85714285714289</v>
      </c>
    </row>
    <row r="13" spans="2:22" x14ac:dyDescent="0.25">
      <c r="B13" s="24" t="s">
        <v>49</v>
      </c>
      <c r="C13" s="15">
        <v>3795.8895597569522</v>
      </c>
      <c r="D13" s="15">
        <v>3624.8329579631063</v>
      </c>
      <c r="E13" s="15">
        <v>3441.1868340177912</v>
      </c>
      <c r="F13" s="15">
        <v>2985.7679310668782</v>
      </c>
      <c r="G13" s="15">
        <v>2853.2119308934489</v>
      </c>
      <c r="I13" s="24" t="s">
        <v>49</v>
      </c>
      <c r="J13" s="15">
        <v>1244.5866666666664</v>
      </c>
      <c r="K13" s="15">
        <v>1190.8266666666664</v>
      </c>
      <c r="L13" s="15">
        <v>990.50666666666666</v>
      </c>
      <c r="M13" s="15">
        <v>790.1866666666665</v>
      </c>
      <c r="N13" s="15">
        <v>790.1866666666665</v>
      </c>
      <c r="Q13" s="24" t="s">
        <v>49</v>
      </c>
      <c r="R13" s="13">
        <f t="shared" si="1"/>
        <v>5040.4762264236188</v>
      </c>
      <c r="S13" s="13">
        <f t="shared" si="0"/>
        <v>4815.6596246297722</v>
      </c>
      <c r="T13" s="13">
        <f t="shared" si="0"/>
        <v>4431.6935006844578</v>
      </c>
      <c r="U13" s="13">
        <f t="shared" si="0"/>
        <v>3775.9545977335447</v>
      </c>
      <c r="V13" s="13">
        <f t="shared" si="0"/>
        <v>3643.3985975601154</v>
      </c>
    </row>
    <row r="14" spans="2:22" x14ac:dyDescent="0.25">
      <c r="B14" s="47" t="s">
        <v>71</v>
      </c>
      <c r="C14" s="46">
        <v>2171.4138427490348</v>
      </c>
      <c r="D14" s="46">
        <v>2071.5021628679447</v>
      </c>
      <c r="E14" s="46">
        <v>1964.9297043281147</v>
      </c>
      <c r="F14" s="46">
        <v>1705.1593366372792</v>
      </c>
      <c r="G14" s="46">
        <v>1631.8907713911462</v>
      </c>
      <c r="I14" s="47" t="s">
        <v>71</v>
      </c>
      <c r="J14" s="46">
        <f>J13*0.58</f>
        <v>721.86026666666646</v>
      </c>
      <c r="K14" s="46">
        <f t="shared" ref="K14:N14" si="2">K13*0.58</f>
        <v>690.67946666666649</v>
      </c>
      <c r="L14" s="46">
        <f t="shared" si="2"/>
        <v>574.49386666666658</v>
      </c>
      <c r="M14" s="46">
        <f t="shared" si="2"/>
        <v>458.30826666666655</v>
      </c>
      <c r="N14" s="46">
        <f t="shared" si="2"/>
        <v>458.30826666666655</v>
      </c>
      <c r="Q14" s="47" t="s">
        <v>71</v>
      </c>
      <c r="R14" s="46">
        <f t="shared" si="1"/>
        <v>2893.2741094157013</v>
      </c>
      <c r="S14" s="46">
        <f t="shared" si="0"/>
        <v>2762.1816295346111</v>
      </c>
      <c r="T14" s="46">
        <f t="shared" si="0"/>
        <v>2539.4235709947811</v>
      </c>
      <c r="U14" s="46">
        <f t="shared" si="0"/>
        <v>2163.4676033039459</v>
      </c>
      <c r="V14" s="46">
        <f t="shared" si="0"/>
        <v>2090.1990380578127</v>
      </c>
    </row>
    <row r="15" spans="2:22" x14ac:dyDescent="0.25">
      <c r="B15" s="47" t="s">
        <v>72</v>
      </c>
      <c r="C15" s="46">
        <v>1624.4757170079174</v>
      </c>
      <c r="D15" s="46">
        <v>1553.3307950951619</v>
      </c>
      <c r="E15" s="46">
        <v>1476.2571296896765</v>
      </c>
      <c r="F15" s="46">
        <v>1280.6085944295987</v>
      </c>
      <c r="G15" s="46">
        <v>1221.3211595023026</v>
      </c>
      <c r="I15" s="47" t="s">
        <v>72</v>
      </c>
      <c r="J15" s="46">
        <f>J13-J14</f>
        <v>522.7263999999999</v>
      </c>
      <c r="K15" s="46">
        <f t="shared" ref="K15:N15" si="3">K13-K14</f>
        <v>500.14719999999988</v>
      </c>
      <c r="L15" s="46">
        <f t="shared" si="3"/>
        <v>416.01280000000008</v>
      </c>
      <c r="M15" s="46">
        <f t="shared" si="3"/>
        <v>331.87839999999994</v>
      </c>
      <c r="N15" s="46">
        <f t="shared" si="3"/>
        <v>331.87839999999994</v>
      </c>
      <c r="Q15" s="47" t="s">
        <v>72</v>
      </c>
      <c r="R15" s="46">
        <f t="shared" si="1"/>
        <v>2147.2021170079174</v>
      </c>
      <c r="S15" s="46">
        <f t="shared" si="0"/>
        <v>2053.4779950951615</v>
      </c>
      <c r="T15" s="46">
        <f t="shared" si="0"/>
        <v>1892.2699296896767</v>
      </c>
      <c r="U15" s="46">
        <f t="shared" si="0"/>
        <v>1612.4869944295988</v>
      </c>
      <c r="V15" s="46">
        <f t="shared" si="0"/>
        <v>1553.1995595023027</v>
      </c>
    </row>
    <row r="16" spans="2:22" x14ac:dyDescent="0.25">
      <c r="B16" s="24" t="s">
        <v>44</v>
      </c>
      <c r="C16" s="15">
        <v>241</v>
      </c>
      <c r="D16" s="15">
        <v>198.96105008968027</v>
      </c>
      <c r="E16" s="15">
        <v>173.65301015977968</v>
      </c>
      <c r="F16" s="15">
        <v>137.91091807000623</v>
      </c>
      <c r="G16" s="15">
        <v>102.53304819370231</v>
      </c>
      <c r="I16" s="24" t="s">
        <v>44</v>
      </c>
      <c r="J16" s="15">
        <v>0</v>
      </c>
      <c r="K16" s="15">
        <v>0</v>
      </c>
      <c r="L16" s="15">
        <v>0</v>
      </c>
      <c r="M16" s="15">
        <v>0</v>
      </c>
      <c r="N16" s="15">
        <v>0</v>
      </c>
      <c r="Q16" s="24" t="s">
        <v>44</v>
      </c>
      <c r="R16" s="13">
        <f t="shared" si="1"/>
        <v>241</v>
      </c>
      <c r="S16" s="13">
        <f t="shared" si="0"/>
        <v>198.96105008968027</v>
      </c>
      <c r="T16" s="13">
        <f t="shared" si="0"/>
        <v>173.65301015977968</v>
      </c>
      <c r="U16" s="13">
        <f t="shared" si="0"/>
        <v>137.91091807000623</v>
      </c>
      <c r="V16" s="13">
        <f t="shared" si="0"/>
        <v>102.53304819370231</v>
      </c>
    </row>
    <row r="17" spans="2:22" x14ac:dyDescent="0.25">
      <c r="B17" s="24" t="s">
        <v>45</v>
      </c>
      <c r="C17" s="15">
        <v>51</v>
      </c>
      <c r="D17" s="15">
        <v>60</v>
      </c>
      <c r="E17" s="15">
        <v>60</v>
      </c>
      <c r="F17" s="15">
        <v>60</v>
      </c>
      <c r="G17" s="15">
        <v>60</v>
      </c>
      <c r="I17" s="24" t="s">
        <v>45</v>
      </c>
      <c r="J17" s="15">
        <v>24.571428571428573</v>
      </c>
      <c r="K17" s="15">
        <v>21.142857142857142</v>
      </c>
      <c r="L17" s="15">
        <v>22.285714285714285</v>
      </c>
      <c r="M17" s="15">
        <v>23.428571428571427</v>
      </c>
      <c r="N17" s="15">
        <v>23.428571428571427</v>
      </c>
      <c r="Q17" s="24" t="s">
        <v>45</v>
      </c>
      <c r="R17" s="13">
        <f t="shared" si="1"/>
        <v>75.571428571428569</v>
      </c>
      <c r="S17" s="13">
        <f t="shared" si="0"/>
        <v>81.142857142857139</v>
      </c>
      <c r="T17" s="13">
        <f t="shared" si="0"/>
        <v>82.285714285714278</v>
      </c>
      <c r="U17" s="13">
        <f t="shared" si="0"/>
        <v>83.428571428571431</v>
      </c>
      <c r="V17" s="13">
        <f t="shared" si="0"/>
        <v>83.428571428571431</v>
      </c>
    </row>
    <row r="18" spans="2:22" x14ac:dyDescent="0.25">
      <c r="B18" s="24" t="s">
        <v>64</v>
      </c>
      <c r="C18" s="15">
        <v>1088.1005483749718</v>
      </c>
      <c r="D18" s="15">
        <v>1194.0789454774617</v>
      </c>
      <c r="E18" s="15">
        <v>1236.5760615807023</v>
      </c>
      <c r="F18" s="15">
        <v>1270.9122434792544</v>
      </c>
      <c r="G18" s="15">
        <v>1288.8700171928417</v>
      </c>
      <c r="I18" s="24" t="s">
        <v>64</v>
      </c>
      <c r="J18" s="15">
        <v>713.55793063461147</v>
      </c>
      <c r="K18" s="15">
        <v>843.16891924792083</v>
      </c>
      <c r="L18" s="15">
        <v>956.52562290873982</v>
      </c>
      <c r="M18" s="15">
        <v>1069.8823265695592</v>
      </c>
      <c r="N18" s="15">
        <v>1069.8823265695592</v>
      </c>
      <c r="Q18" s="24" t="s">
        <v>64</v>
      </c>
      <c r="R18" s="13">
        <f t="shared" si="1"/>
        <v>1801.6584790095833</v>
      </c>
      <c r="S18" s="13">
        <f t="shared" si="0"/>
        <v>2037.2478647253824</v>
      </c>
      <c r="T18" s="13">
        <f t="shared" si="0"/>
        <v>2193.1016844894421</v>
      </c>
      <c r="U18" s="13">
        <f t="shared" si="0"/>
        <v>2340.7945700488135</v>
      </c>
      <c r="V18" s="13">
        <f t="shared" si="0"/>
        <v>2358.7523437624009</v>
      </c>
    </row>
    <row r="19" spans="2:22" x14ac:dyDescent="0.25">
      <c r="B19" s="24" t="s">
        <v>46</v>
      </c>
      <c r="C19" s="15">
        <v>160</v>
      </c>
      <c r="D19" s="15">
        <v>175</v>
      </c>
      <c r="E19" s="15">
        <v>175</v>
      </c>
      <c r="F19" s="15">
        <v>175</v>
      </c>
      <c r="G19" s="15">
        <v>175</v>
      </c>
      <c r="I19" s="24" t="s">
        <v>46</v>
      </c>
      <c r="J19" s="15">
        <v>80.275862068965523</v>
      </c>
      <c r="K19" s="15">
        <v>81.931034482758619</v>
      </c>
      <c r="L19" s="15">
        <v>45.103448275862071</v>
      </c>
      <c r="M19" s="15">
        <v>8.2758620689655178</v>
      </c>
      <c r="N19" s="15">
        <v>8.2758620689655178</v>
      </c>
      <c r="Q19" s="24" t="s">
        <v>46</v>
      </c>
      <c r="R19" s="13">
        <f t="shared" si="1"/>
        <v>240.27586206896552</v>
      </c>
      <c r="S19" s="13">
        <f t="shared" si="0"/>
        <v>256.93103448275861</v>
      </c>
      <c r="T19" s="13">
        <f t="shared" si="0"/>
        <v>220.10344827586206</v>
      </c>
      <c r="U19" s="13">
        <f t="shared" si="0"/>
        <v>183.27586206896552</v>
      </c>
      <c r="V19" s="13">
        <f t="shared" si="0"/>
        <v>183.27586206896552</v>
      </c>
    </row>
    <row r="20" spans="2:22" x14ac:dyDescent="0.25">
      <c r="B20" s="24" t="s">
        <v>47</v>
      </c>
      <c r="C20" s="15">
        <v>3125.4671428571428</v>
      </c>
      <c r="D20" s="15">
        <v>3014.1695798319324</v>
      </c>
      <c r="E20" s="15">
        <v>2938.2320168067226</v>
      </c>
      <c r="F20" s="15">
        <v>2845.4444537815125</v>
      </c>
      <c r="G20" s="15">
        <v>2728.5468907563027</v>
      </c>
      <c r="I20" s="24" t="s">
        <v>47</v>
      </c>
      <c r="J20" s="15">
        <v>278.39999999999998</v>
      </c>
      <c r="K20" s="15">
        <v>360</v>
      </c>
      <c r="L20" s="15">
        <v>359.04</v>
      </c>
      <c r="M20" s="15">
        <v>358.08</v>
      </c>
      <c r="N20" s="15">
        <v>358.08</v>
      </c>
      <c r="Q20" s="24" t="s">
        <v>47</v>
      </c>
      <c r="R20" s="13">
        <f t="shared" si="1"/>
        <v>3403.8671428571429</v>
      </c>
      <c r="S20" s="13">
        <f t="shared" si="0"/>
        <v>3374.1695798319324</v>
      </c>
      <c r="T20" s="13">
        <f t="shared" si="0"/>
        <v>3297.2720168067226</v>
      </c>
      <c r="U20" s="13">
        <f t="shared" si="0"/>
        <v>3203.5244537815124</v>
      </c>
      <c r="V20" s="13">
        <f t="shared" si="0"/>
        <v>3086.6268907563026</v>
      </c>
    </row>
    <row r="21" spans="2:22" x14ac:dyDescent="0.25">
      <c r="B21" s="47" t="s">
        <v>73</v>
      </c>
      <c r="C21" s="46">
        <v>2066.6680734408842</v>
      </c>
      <c r="D21" s="46">
        <v>1995.5897147375238</v>
      </c>
      <c r="E21" s="46">
        <v>1949.6923316907073</v>
      </c>
      <c r="F21" s="46">
        <v>1891.79486905099</v>
      </c>
      <c r="G21" s="46">
        <v>1816.71509313612</v>
      </c>
      <c r="I21" s="47" t="s">
        <v>73</v>
      </c>
      <c r="J21" s="46">
        <f>J20*0.71</f>
        <v>197.66399999999999</v>
      </c>
      <c r="K21" s="46">
        <f>K20*0.77</f>
        <v>277.2</v>
      </c>
      <c r="L21" s="46">
        <f>L20*0.75</f>
        <v>269.28000000000003</v>
      </c>
      <c r="M21" s="46">
        <f t="shared" ref="M21:N21" si="4">M20*0.75</f>
        <v>268.56</v>
      </c>
      <c r="N21" s="46">
        <f t="shared" si="4"/>
        <v>268.56</v>
      </c>
      <c r="Q21" s="47" t="s">
        <v>73</v>
      </c>
      <c r="R21" s="46">
        <f t="shared" si="1"/>
        <v>2264.3320734408844</v>
      </c>
      <c r="S21" s="46">
        <f t="shared" si="0"/>
        <v>2272.7897147375238</v>
      </c>
      <c r="T21" s="46">
        <f t="shared" si="0"/>
        <v>2218.9723316907075</v>
      </c>
      <c r="U21" s="46">
        <f t="shared" si="0"/>
        <v>2160.3548690509901</v>
      </c>
      <c r="V21" s="46">
        <f t="shared" si="0"/>
        <v>2085.2750931361202</v>
      </c>
    </row>
    <row r="22" spans="2:22" x14ac:dyDescent="0.25">
      <c r="B22" s="47" t="s">
        <v>74</v>
      </c>
      <c r="C22" s="46">
        <v>835.93865065755097</v>
      </c>
      <c r="D22" s="46">
        <v>807.18843767994679</v>
      </c>
      <c r="E22" s="46">
        <v>788.62358106560464</v>
      </c>
      <c r="F22" s="46">
        <v>765.20485823462752</v>
      </c>
      <c r="G22" s="46">
        <v>734.83612734043402</v>
      </c>
      <c r="I22" s="47" t="s">
        <v>74</v>
      </c>
      <c r="J22" s="46">
        <f>J20-J21-J23</f>
        <v>80.73599999999999</v>
      </c>
      <c r="K22" s="46">
        <f t="shared" ref="K22:N22" si="5">K20-K21-K23</f>
        <v>82.800000000000011</v>
      </c>
      <c r="L22" s="46">
        <f t="shared" si="5"/>
        <v>89.759999999999991</v>
      </c>
      <c r="M22" s="46">
        <f t="shared" si="5"/>
        <v>89.519999999999982</v>
      </c>
      <c r="N22" s="46">
        <f t="shared" si="5"/>
        <v>89.519999999999982</v>
      </c>
      <c r="Q22" s="47" t="s">
        <v>74</v>
      </c>
      <c r="R22" s="46">
        <f t="shared" si="1"/>
        <v>916.67465065755096</v>
      </c>
      <c r="S22" s="46">
        <f t="shared" si="0"/>
        <v>889.98843767994686</v>
      </c>
      <c r="T22" s="46">
        <f t="shared" si="0"/>
        <v>878.38358106560463</v>
      </c>
      <c r="U22" s="46">
        <f t="shared" si="0"/>
        <v>854.7248582346275</v>
      </c>
      <c r="V22" s="46">
        <f t="shared" si="0"/>
        <v>824.356127340434</v>
      </c>
    </row>
    <row r="23" spans="2:22" x14ac:dyDescent="0.25">
      <c r="B23" s="47" t="s">
        <v>75</v>
      </c>
      <c r="C23" s="46">
        <v>222.85714285714283</v>
      </c>
      <c r="D23" s="46">
        <v>211.38957983193279</v>
      </c>
      <c r="E23" s="46">
        <v>199.92201680672272</v>
      </c>
      <c r="F23" s="46">
        <v>188.45445378151263</v>
      </c>
      <c r="G23" s="46">
        <v>176.9868907563025</v>
      </c>
      <c r="I23" s="47" t="s">
        <v>75</v>
      </c>
      <c r="J23" s="46">
        <f>J20*0</f>
        <v>0</v>
      </c>
      <c r="K23" s="46">
        <f t="shared" ref="K23:N23" si="6">K20*0</f>
        <v>0</v>
      </c>
      <c r="L23" s="46">
        <f t="shared" si="6"/>
        <v>0</v>
      </c>
      <c r="M23" s="46">
        <f t="shared" si="6"/>
        <v>0</v>
      </c>
      <c r="N23" s="46">
        <f t="shared" si="6"/>
        <v>0</v>
      </c>
      <c r="Q23" s="47" t="s">
        <v>75</v>
      </c>
      <c r="R23" s="46">
        <f t="shared" si="1"/>
        <v>222.85714285714283</v>
      </c>
      <c r="S23" s="46">
        <f t="shared" si="0"/>
        <v>211.38957983193279</v>
      </c>
      <c r="T23" s="46">
        <f t="shared" si="0"/>
        <v>199.92201680672272</v>
      </c>
      <c r="U23" s="46">
        <f t="shared" si="0"/>
        <v>188.45445378151263</v>
      </c>
      <c r="V23" s="46">
        <f t="shared" si="0"/>
        <v>176.9868907563025</v>
      </c>
    </row>
    <row r="24" spans="2:22" x14ac:dyDescent="0.25">
      <c r="B24" s="24" t="s">
        <v>50</v>
      </c>
      <c r="C24" s="15">
        <v>95.498180292761973</v>
      </c>
      <c r="D24" s="15">
        <v>132.07964684821459</v>
      </c>
      <c r="E24" s="15">
        <v>137.53861549074333</v>
      </c>
      <c r="F24" s="15">
        <v>137.53861549074333</v>
      </c>
      <c r="G24" s="15">
        <v>137.53861549074333</v>
      </c>
      <c r="I24" s="24" t="s">
        <v>50</v>
      </c>
      <c r="J24" s="15">
        <v>194.14804872945271</v>
      </c>
      <c r="K24" s="15">
        <v>180.77480894326698</v>
      </c>
      <c r="L24" s="15">
        <v>207.5031545630315</v>
      </c>
      <c r="M24" s="15">
        <v>231.29888038096252</v>
      </c>
      <c r="N24" s="15">
        <v>231.29888038096252</v>
      </c>
      <c r="Q24" s="24" t="s">
        <v>50</v>
      </c>
      <c r="R24" s="13">
        <f t="shared" si="1"/>
        <v>289.6462290222147</v>
      </c>
      <c r="S24" s="13">
        <f t="shared" si="0"/>
        <v>312.85445579148154</v>
      </c>
      <c r="T24" s="13">
        <f t="shared" si="0"/>
        <v>345.04177005377483</v>
      </c>
      <c r="U24" s="13">
        <f t="shared" si="0"/>
        <v>368.83749587170587</v>
      </c>
      <c r="V24" s="13">
        <f t="shared" si="0"/>
        <v>368.83749587170587</v>
      </c>
    </row>
    <row r="25" spans="2:22" x14ac:dyDescent="0.25">
      <c r="B25" s="24" t="s">
        <v>42</v>
      </c>
      <c r="C25" s="15">
        <v>54.331506849315069</v>
      </c>
      <c r="D25" s="15">
        <v>58.438356164383563</v>
      </c>
      <c r="E25" s="15">
        <v>60.986301369863014</v>
      </c>
      <c r="F25" s="15">
        <v>64.68493150684931</v>
      </c>
      <c r="G25" s="15">
        <v>68.712328767123282</v>
      </c>
      <c r="I25" s="24" t="s">
        <v>42</v>
      </c>
      <c r="J25" s="15">
        <v>30.545454545454547</v>
      </c>
      <c r="K25" s="15">
        <v>61.090909090909093</v>
      </c>
      <c r="L25" s="15">
        <v>67.63636363636364</v>
      </c>
      <c r="M25" s="15">
        <v>74.181818181818187</v>
      </c>
      <c r="N25" s="15">
        <v>74.181818181818187</v>
      </c>
      <c r="Q25" s="24" t="s">
        <v>42</v>
      </c>
      <c r="R25" s="13">
        <f t="shared" si="1"/>
        <v>84.876961394769609</v>
      </c>
      <c r="S25" s="13">
        <f t="shared" si="0"/>
        <v>119.52926525529266</v>
      </c>
      <c r="T25" s="13">
        <f t="shared" si="0"/>
        <v>128.62266500622667</v>
      </c>
      <c r="U25" s="13">
        <f t="shared" si="0"/>
        <v>138.86674968866748</v>
      </c>
      <c r="V25" s="13">
        <f t="shared" si="0"/>
        <v>142.89414694894145</v>
      </c>
    </row>
    <row r="26" spans="2:22" x14ac:dyDescent="0.25">
      <c r="B26" s="24" t="s">
        <v>51</v>
      </c>
      <c r="C26" s="15">
        <v>620.33000000000004</v>
      </c>
      <c r="D26" s="15">
        <v>636</v>
      </c>
      <c r="E26" s="15">
        <v>636.88</v>
      </c>
      <c r="F26" s="15">
        <v>636.88</v>
      </c>
      <c r="G26" s="15">
        <v>636.88</v>
      </c>
      <c r="I26" s="24" t="s">
        <v>51</v>
      </c>
      <c r="J26" s="15">
        <v>80.391146440617646</v>
      </c>
      <c r="K26" s="15">
        <v>102.58648023757374</v>
      </c>
      <c r="L26" s="15">
        <v>105.72911141768483</v>
      </c>
      <c r="M26" s="15">
        <v>108.36813009791621</v>
      </c>
      <c r="N26" s="15">
        <v>108.36813009791621</v>
      </c>
      <c r="Q26" s="24" t="s">
        <v>51</v>
      </c>
      <c r="R26" s="13">
        <f t="shared" si="1"/>
        <v>700.72114644061764</v>
      </c>
      <c r="S26" s="13">
        <f t="shared" si="0"/>
        <v>738.58648023757371</v>
      </c>
      <c r="T26" s="13">
        <f t="shared" si="0"/>
        <v>742.60911141768486</v>
      </c>
      <c r="U26" s="13">
        <f t="shared" si="0"/>
        <v>745.24813009791615</v>
      </c>
      <c r="V26" s="13">
        <f t="shared" si="0"/>
        <v>745.24813009791615</v>
      </c>
    </row>
    <row r="27" spans="2:22" x14ac:dyDescent="0.25">
      <c r="B27" s="24" t="s">
        <v>52</v>
      </c>
      <c r="C27" s="15">
        <v>105.83998181366732</v>
      </c>
      <c r="D27" s="15">
        <v>107.30008877577507</v>
      </c>
      <c r="E27" s="15">
        <v>108.21372676373988</v>
      </c>
      <c r="F27" s="15">
        <v>105.88217313462756</v>
      </c>
      <c r="G27" s="15">
        <v>104.45309871104547</v>
      </c>
      <c r="I27" s="24" t="s">
        <v>52</v>
      </c>
      <c r="J27" s="15">
        <v>160.23867203028121</v>
      </c>
      <c r="K27" s="15">
        <v>168.3475812343367</v>
      </c>
      <c r="L27" s="15">
        <v>173.70948229482337</v>
      </c>
      <c r="M27" s="15">
        <v>179.07586023047315</v>
      </c>
      <c r="N27" s="15">
        <v>179.07586023047315</v>
      </c>
      <c r="Q27" s="24" t="s">
        <v>52</v>
      </c>
      <c r="R27" s="13">
        <f t="shared" si="1"/>
        <v>266.07865384394853</v>
      </c>
      <c r="S27" s="13">
        <f t="shared" si="0"/>
        <v>275.64767001011177</v>
      </c>
      <c r="T27" s="13">
        <f t="shared" si="0"/>
        <v>281.92320905856326</v>
      </c>
      <c r="U27" s="13">
        <f t="shared" si="0"/>
        <v>284.95803336510073</v>
      </c>
      <c r="V27" s="13">
        <f t="shared" si="0"/>
        <v>283.52895894151862</v>
      </c>
    </row>
    <row r="28" spans="2:22" x14ac:dyDescent="0.25">
      <c r="B28" s="24" t="s">
        <v>53</v>
      </c>
      <c r="C28" s="15">
        <v>3575.4607141130246</v>
      </c>
      <c r="D28" s="15">
        <v>3497.1440474463579</v>
      </c>
      <c r="E28" s="15">
        <v>3334.0500846903774</v>
      </c>
      <c r="F28" s="15">
        <v>3307.0988820533212</v>
      </c>
      <c r="G28" s="15">
        <v>3274.7574388888529</v>
      </c>
      <c r="I28" s="24" t="s">
        <v>53</v>
      </c>
      <c r="J28" s="15">
        <v>1151.5553593612074</v>
      </c>
      <c r="K28" s="15">
        <v>1343.0249999999999</v>
      </c>
      <c r="L28" s="15">
        <v>1452.2117747018806</v>
      </c>
      <c r="M28" s="15">
        <v>1489.4486321379784</v>
      </c>
      <c r="N28" s="15">
        <v>1534.1328610612936</v>
      </c>
      <c r="Q28" s="24" t="s">
        <v>53</v>
      </c>
      <c r="R28" s="13">
        <f t="shared" si="1"/>
        <v>4727.0160734742321</v>
      </c>
      <c r="S28" s="13">
        <f t="shared" si="0"/>
        <v>4840.1690474463576</v>
      </c>
      <c r="T28" s="13">
        <f t="shared" si="0"/>
        <v>4786.261859392258</v>
      </c>
      <c r="U28" s="13">
        <f t="shared" si="0"/>
        <v>4796.5475141912993</v>
      </c>
      <c r="V28" s="13">
        <f t="shared" si="0"/>
        <v>4808.8902999501461</v>
      </c>
    </row>
    <row r="29" spans="2:22" x14ac:dyDescent="0.25">
      <c r="B29" s="24" t="s">
        <v>55</v>
      </c>
      <c r="C29" s="15">
        <v>117.59259259259258</v>
      </c>
      <c r="D29" s="15">
        <v>105.55555555555554</v>
      </c>
      <c r="E29" s="15">
        <v>105.55555555555554</v>
      </c>
      <c r="F29" s="15">
        <v>105.55555555555554</v>
      </c>
      <c r="G29" s="15">
        <v>105.55555555555554</v>
      </c>
      <c r="I29" s="24" t="s">
        <v>55</v>
      </c>
      <c r="J29" s="15">
        <v>23.760000000000005</v>
      </c>
      <c r="K29" s="15">
        <v>23.760000000000005</v>
      </c>
      <c r="L29" s="15">
        <v>23.760000000000005</v>
      </c>
      <c r="M29" s="15">
        <v>23.760000000000005</v>
      </c>
      <c r="N29" s="15">
        <v>23.760000000000005</v>
      </c>
      <c r="Q29" s="24" t="s">
        <v>55</v>
      </c>
      <c r="R29" s="13">
        <f t="shared" si="1"/>
        <v>141.3525925925926</v>
      </c>
      <c r="S29" s="13">
        <f t="shared" si="0"/>
        <v>129.31555555555553</v>
      </c>
      <c r="T29" s="13">
        <f t="shared" si="0"/>
        <v>129.31555555555553</v>
      </c>
      <c r="U29" s="13">
        <f t="shared" si="0"/>
        <v>129.31555555555553</v>
      </c>
      <c r="V29" s="13">
        <f t="shared" si="0"/>
        <v>129.31555555555553</v>
      </c>
    </row>
    <row r="30" spans="2:22" x14ac:dyDescent="0.25">
      <c r="B30" s="24" t="s">
        <v>56</v>
      </c>
      <c r="C30" s="15">
        <v>63</v>
      </c>
      <c r="D30" s="15">
        <v>65</v>
      </c>
      <c r="E30" s="15">
        <v>65</v>
      </c>
      <c r="F30" s="15">
        <v>65</v>
      </c>
      <c r="G30" s="15">
        <v>65</v>
      </c>
      <c r="I30" s="24" t="s">
        <v>56</v>
      </c>
      <c r="J30" s="15">
        <v>15.177551558189116</v>
      </c>
      <c r="K30" s="15">
        <v>17.072435570542435</v>
      </c>
      <c r="L30" s="15">
        <v>16.40922481898064</v>
      </c>
      <c r="M30" s="15">
        <v>15.746014067418837</v>
      </c>
      <c r="N30" s="15">
        <v>15.746014067418837</v>
      </c>
      <c r="Q30" s="24" t="s">
        <v>56</v>
      </c>
      <c r="R30" s="13">
        <f t="shared" si="1"/>
        <v>78.177551558189123</v>
      </c>
      <c r="S30" s="13">
        <f t="shared" si="0"/>
        <v>82.072435570542439</v>
      </c>
      <c r="T30" s="13">
        <f t="shared" si="0"/>
        <v>81.409224818980647</v>
      </c>
      <c r="U30" s="13">
        <f t="shared" si="0"/>
        <v>80.746014067418841</v>
      </c>
      <c r="V30" s="13">
        <f t="shared" si="0"/>
        <v>80.746014067418841</v>
      </c>
    </row>
    <row r="31" spans="2:22" x14ac:dyDescent="0.25">
      <c r="B31" s="24" t="s">
        <v>54</v>
      </c>
      <c r="C31" s="15">
        <v>121</v>
      </c>
      <c r="D31" s="15">
        <v>121</v>
      </c>
      <c r="E31" s="15">
        <v>121</v>
      </c>
      <c r="F31" s="15">
        <v>121</v>
      </c>
      <c r="G31" s="15">
        <v>121</v>
      </c>
      <c r="I31" s="24" t="s">
        <v>54</v>
      </c>
      <c r="J31" s="15">
        <v>45.324578649237488</v>
      </c>
      <c r="K31" s="15">
        <v>49.44</v>
      </c>
      <c r="L31" s="15">
        <v>49.44</v>
      </c>
      <c r="M31" s="15">
        <v>49.44</v>
      </c>
      <c r="N31" s="15">
        <v>49.44</v>
      </c>
      <c r="Q31" s="24" t="s">
        <v>54</v>
      </c>
      <c r="R31" s="13">
        <f t="shared" si="1"/>
        <v>166.32457864923748</v>
      </c>
      <c r="S31" s="13">
        <f t="shared" si="0"/>
        <v>170.44</v>
      </c>
      <c r="T31" s="13">
        <f t="shared" si="0"/>
        <v>170.44</v>
      </c>
      <c r="U31" s="13">
        <f t="shared" si="0"/>
        <v>170.44</v>
      </c>
      <c r="V31" s="13">
        <f t="shared" si="0"/>
        <v>170.44</v>
      </c>
    </row>
    <row r="32" spans="2:22" x14ac:dyDescent="0.25">
      <c r="B32" s="24" t="s">
        <v>48</v>
      </c>
      <c r="C32" s="15">
        <v>4.1100000000000003</v>
      </c>
      <c r="D32" s="15">
        <v>4.1900000000000004</v>
      </c>
      <c r="E32" s="15">
        <v>4.3</v>
      </c>
      <c r="F32" s="15">
        <v>4.38</v>
      </c>
      <c r="G32" s="15">
        <v>4.43</v>
      </c>
      <c r="I32" s="24" t="s">
        <v>48</v>
      </c>
      <c r="J32" s="15">
        <v>19.160547945205479</v>
      </c>
      <c r="K32" s="15">
        <v>14.344931506849314</v>
      </c>
      <c r="L32" s="15">
        <v>14.905479452054795</v>
      </c>
      <c r="M32" s="15">
        <v>14.905479452054795</v>
      </c>
      <c r="N32" s="15">
        <v>14.905479452054795</v>
      </c>
      <c r="Q32" s="24" t="s">
        <v>48</v>
      </c>
      <c r="R32" s="13">
        <f t="shared" si="1"/>
        <v>23.270547945205479</v>
      </c>
      <c r="S32" s="13">
        <f t="shared" si="0"/>
        <v>18.534931506849315</v>
      </c>
      <c r="T32" s="13">
        <f t="shared" si="0"/>
        <v>19.205479452054796</v>
      </c>
      <c r="U32" s="13">
        <f t="shared" si="0"/>
        <v>19.285479452054794</v>
      </c>
      <c r="V32" s="13">
        <f t="shared" si="0"/>
        <v>19.335479452054795</v>
      </c>
    </row>
    <row r="33" spans="2:22" x14ac:dyDescent="0.25">
      <c r="B33" s="24" t="s">
        <v>76</v>
      </c>
      <c r="C33" s="15">
        <v>0</v>
      </c>
      <c r="D33" s="15">
        <v>0</v>
      </c>
      <c r="E33" s="15">
        <v>0</v>
      </c>
      <c r="F33" s="15">
        <v>0</v>
      </c>
      <c r="G33" s="15">
        <v>0</v>
      </c>
      <c r="I33" s="24" t="s">
        <v>76</v>
      </c>
      <c r="J33" s="15">
        <v>0</v>
      </c>
      <c r="K33" s="15">
        <v>0</v>
      </c>
      <c r="L33" s="15">
        <v>15.63</v>
      </c>
      <c r="M33" s="15">
        <v>15.63</v>
      </c>
      <c r="N33" s="15">
        <v>15.63</v>
      </c>
      <c r="Q33" s="24" t="s">
        <v>76</v>
      </c>
      <c r="R33" s="13">
        <f t="shared" si="1"/>
        <v>0</v>
      </c>
      <c r="S33" s="13">
        <f t="shared" si="0"/>
        <v>0</v>
      </c>
      <c r="T33" s="13">
        <f t="shared" si="0"/>
        <v>15.63</v>
      </c>
      <c r="U33" s="13">
        <f t="shared" si="0"/>
        <v>15.63</v>
      </c>
      <c r="V33" s="13">
        <f t="shared" si="0"/>
        <v>15.63</v>
      </c>
    </row>
    <row r="34" spans="2:22" x14ac:dyDescent="0.25">
      <c r="B34" s="24" t="s">
        <v>57</v>
      </c>
      <c r="C34" s="15">
        <v>2909.7329745999991</v>
      </c>
      <c r="D34" s="15">
        <v>2751.6040425999181</v>
      </c>
      <c r="E34" s="15">
        <v>2621.1742102911066</v>
      </c>
      <c r="F34" s="15">
        <v>2495.0742092800415</v>
      </c>
      <c r="G34" s="15">
        <v>2373.0918347508782</v>
      </c>
      <c r="I34" s="24" t="s">
        <v>57</v>
      </c>
      <c r="J34" s="15">
        <v>586.6143668274724</v>
      </c>
      <c r="K34" s="15">
        <v>678.71087395520624</v>
      </c>
      <c r="L34" s="15">
        <v>711.76628649077384</v>
      </c>
      <c r="M34" s="15">
        <v>743.16416074320546</v>
      </c>
      <c r="N34" s="15">
        <v>743.16416074320546</v>
      </c>
      <c r="Q34" s="24" t="s">
        <v>57</v>
      </c>
      <c r="R34" s="13">
        <f t="shared" si="1"/>
        <v>3496.3473414274713</v>
      </c>
      <c r="S34" s="13">
        <f t="shared" si="0"/>
        <v>3430.3149165551245</v>
      </c>
      <c r="T34" s="13">
        <f t="shared" si="0"/>
        <v>3332.9404967818805</v>
      </c>
      <c r="U34" s="13">
        <f t="shared" si="0"/>
        <v>3238.2383700232467</v>
      </c>
      <c r="V34" s="13">
        <f t="shared" si="0"/>
        <v>3116.2559954940834</v>
      </c>
    </row>
    <row r="35" spans="2:22" x14ac:dyDescent="0.25">
      <c r="B35" s="24" t="s">
        <v>58</v>
      </c>
      <c r="C35" s="15">
        <v>629.14030782282407</v>
      </c>
      <c r="D35" s="15">
        <v>697.59895015324776</v>
      </c>
      <c r="E35" s="15">
        <v>759.63280567125742</v>
      </c>
      <c r="F35" s="15">
        <v>812.79687894696031</v>
      </c>
      <c r="G35" s="15">
        <v>837.58967210853041</v>
      </c>
      <c r="I35" s="24" t="s">
        <v>58</v>
      </c>
      <c r="J35" s="15">
        <v>52.32</v>
      </c>
      <c r="K35" s="15">
        <v>114.72</v>
      </c>
      <c r="L35" s="15">
        <v>104.16</v>
      </c>
      <c r="M35" s="15">
        <v>93.6</v>
      </c>
      <c r="N35" s="15">
        <v>93.6</v>
      </c>
      <c r="Q35" s="24" t="s">
        <v>58</v>
      </c>
      <c r="R35" s="13">
        <f t="shared" si="1"/>
        <v>681.46030782282412</v>
      </c>
      <c r="S35" s="13">
        <f t="shared" si="0"/>
        <v>812.31895015324778</v>
      </c>
      <c r="T35" s="13">
        <f t="shared" si="0"/>
        <v>863.79280567125738</v>
      </c>
      <c r="U35" s="13">
        <f t="shared" si="0"/>
        <v>906.39687894696033</v>
      </c>
      <c r="V35" s="13">
        <f t="shared" si="0"/>
        <v>931.18967210853043</v>
      </c>
    </row>
    <row r="36" spans="2:22" x14ac:dyDescent="0.25">
      <c r="B36" s="24" t="s">
        <v>59</v>
      </c>
      <c r="C36" s="15">
        <v>138.30000000000001</v>
      </c>
      <c r="D36" s="15">
        <v>145.46066103466879</v>
      </c>
      <c r="E36" s="15">
        <v>152.27580522945965</v>
      </c>
      <c r="F36" s="15">
        <v>158.53471255180762</v>
      </c>
      <c r="G36" s="15">
        <v>158.53471255180762</v>
      </c>
      <c r="I36" s="24" t="s">
        <v>59</v>
      </c>
      <c r="J36" s="15">
        <v>183.84</v>
      </c>
      <c r="K36" s="15">
        <v>236.7285716186334</v>
      </c>
      <c r="L36" s="15">
        <v>230.38888329651439</v>
      </c>
      <c r="M36" s="15">
        <v>221.28</v>
      </c>
      <c r="N36" s="15">
        <v>221.28</v>
      </c>
      <c r="Q36" s="24" t="s">
        <v>59</v>
      </c>
      <c r="R36" s="13">
        <f t="shared" si="1"/>
        <v>322.14</v>
      </c>
      <c r="S36" s="13">
        <f t="shared" si="0"/>
        <v>382.18923265330216</v>
      </c>
      <c r="T36" s="13">
        <f t="shared" si="0"/>
        <v>382.66468852597404</v>
      </c>
      <c r="U36" s="13">
        <f t="shared" si="0"/>
        <v>379.81471255180759</v>
      </c>
      <c r="V36" s="13">
        <f t="shared" si="0"/>
        <v>379.81471255180759</v>
      </c>
    </row>
    <row r="37" spans="2:22" x14ac:dyDescent="0.25">
      <c r="B37" s="24" t="s">
        <v>60</v>
      </c>
      <c r="C37" s="15">
        <v>530</v>
      </c>
      <c r="D37" s="15">
        <v>535</v>
      </c>
      <c r="E37" s="15">
        <v>547</v>
      </c>
      <c r="F37" s="15">
        <v>567</v>
      </c>
      <c r="G37" s="15">
        <v>587</v>
      </c>
      <c r="I37" s="24" t="s">
        <v>60</v>
      </c>
      <c r="J37" s="15">
        <v>98.88</v>
      </c>
      <c r="K37" s="15">
        <v>142.56</v>
      </c>
      <c r="L37" s="15">
        <v>155.76</v>
      </c>
      <c r="M37" s="15">
        <v>168.96</v>
      </c>
      <c r="N37" s="15">
        <v>168.96</v>
      </c>
      <c r="Q37" s="24" t="s">
        <v>60</v>
      </c>
      <c r="R37" s="13">
        <f t="shared" si="1"/>
        <v>628.88</v>
      </c>
      <c r="S37" s="13">
        <f t="shared" si="0"/>
        <v>677.56</v>
      </c>
      <c r="T37" s="13">
        <f t="shared" si="0"/>
        <v>702.76</v>
      </c>
      <c r="U37" s="13">
        <f t="shared" si="0"/>
        <v>735.96</v>
      </c>
      <c r="V37" s="13">
        <f t="shared" si="0"/>
        <v>755.96</v>
      </c>
    </row>
    <row r="38" spans="2:22" x14ac:dyDescent="0.25">
      <c r="B38" s="24" t="s">
        <v>61</v>
      </c>
      <c r="C38" s="15">
        <v>156.99265622535211</v>
      </c>
      <c r="D38" s="15">
        <v>194.33292341784036</v>
      </c>
      <c r="E38" s="15">
        <v>233.24039160563379</v>
      </c>
      <c r="F38" s="15">
        <v>276.03179269483564</v>
      </c>
      <c r="G38" s="15">
        <v>311.94113723943661</v>
      </c>
      <c r="I38" s="24" t="s">
        <v>61</v>
      </c>
      <c r="J38" s="15">
        <v>75.011006036217296</v>
      </c>
      <c r="K38" s="15">
        <v>80.607595573440634</v>
      </c>
      <c r="L38" s="15">
        <v>143.08892354124745</v>
      </c>
      <c r="M38" s="15">
        <v>198.72069416498991</v>
      </c>
      <c r="N38" s="15">
        <v>210.33152917505026</v>
      </c>
      <c r="Q38" s="24" t="s">
        <v>61</v>
      </c>
      <c r="R38" s="13">
        <f t="shared" si="1"/>
        <v>232.00366226156939</v>
      </c>
      <c r="S38" s="13">
        <f t="shared" si="0"/>
        <v>274.94051899128101</v>
      </c>
      <c r="T38" s="13">
        <f t="shared" si="0"/>
        <v>376.32931514688124</v>
      </c>
      <c r="U38" s="13">
        <f t="shared" si="0"/>
        <v>474.75248685982558</v>
      </c>
      <c r="V38" s="13">
        <f t="shared" si="0"/>
        <v>522.27266641448682</v>
      </c>
    </row>
    <row r="39" spans="2:22" x14ac:dyDescent="0.25">
      <c r="B39" s="27" t="s">
        <v>65</v>
      </c>
      <c r="C39" s="17">
        <v>42</v>
      </c>
      <c r="D39" s="17">
        <v>50</v>
      </c>
      <c r="E39" s="17">
        <v>50</v>
      </c>
      <c r="F39" s="17">
        <v>50</v>
      </c>
      <c r="G39" s="17">
        <v>50</v>
      </c>
      <c r="I39" s="27" t="s">
        <v>65</v>
      </c>
      <c r="J39" s="17">
        <v>54</v>
      </c>
      <c r="K39" s="17">
        <v>42</v>
      </c>
      <c r="L39" s="17">
        <v>21.000000000000004</v>
      </c>
      <c r="M39" s="17">
        <v>0</v>
      </c>
      <c r="N39" s="17">
        <v>0</v>
      </c>
      <c r="Q39" s="27" t="s">
        <v>65</v>
      </c>
      <c r="R39" s="13">
        <f t="shared" si="1"/>
        <v>96</v>
      </c>
      <c r="S39" s="13">
        <f t="shared" si="0"/>
        <v>92</v>
      </c>
      <c r="T39" s="13">
        <f t="shared" si="0"/>
        <v>71</v>
      </c>
      <c r="U39" s="13">
        <f t="shared" si="0"/>
        <v>50</v>
      </c>
      <c r="V39" s="13">
        <f t="shared" si="0"/>
        <v>50</v>
      </c>
    </row>
    <row r="40" spans="2:22" x14ac:dyDescent="0.25">
      <c r="B40" s="28" t="s">
        <v>63</v>
      </c>
      <c r="C40">
        <v>43</v>
      </c>
      <c r="D40">
        <v>51</v>
      </c>
      <c r="E40">
        <v>54</v>
      </c>
      <c r="F40">
        <v>54</v>
      </c>
      <c r="G40">
        <v>54</v>
      </c>
      <c r="I40" s="28" t="s">
        <v>63</v>
      </c>
      <c r="J40" s="17">
        <v>17.647058823529413</v>
      </c>
      <c r="K40" s="17">
        <v>37.694117647058825</v>
      </c>
      <c r="L40" s="17">
        <v>37.694117647058825</v>
      </c>
      <c r="M40" s="17">
        <v>37.694117647058825</v>
      </c>
      <c r="N40" s="17">
        <v>37.694117647058825</v>
      </c>
      <c r="Q40" s="28" t="s">
        <v>63</v>
      </c>
      <c r="R40" s="13">
        <f t="shared" si="1"/>
        <v>60.647058823529413</v>
      </c>
      <c r="S40" s="13">
        <f t="shared" si="0"/>
        <v>88.694117647058818</v>
      </c>
      <c r="T40" s="13">
        <f t="shared" si="0"/>
        <v>91.694117647058818</v>
      </c>
      <c r="U40" s="13">
        <f t="shared" si="0"/>
        <v>91.694117647058818</v>
      </c>
      <c r="V40" s="13">
        <f t="shared" si="0"/>
        <v>91.694117647058818</v>
      </c>
    </row>
    <row r="41" spans="2:22" x14ac:dyDescent="0.25">
      <c r="B41" s="28" t="s">
        <v>62</v>
      </c>
      <c r="C41" s="15">
        <v>303.89334195288092</v>
      </c>
      <c r="D41" s="15">
        <v>308.49865874701436</v>
      </c>
      <c r="E41" s="15">
        <v>308.49865874701436</v>
      </c>
      <c r="F41" s="15">
        <v>308.49865874701436</v>
      </c>
      <c r="G41" s="15">
        <v>308.49865874701436</v>
      </c>
      <c r="I41" s="28" t="s">
        <v>62</v>
      </c>
      <c r="J41" s="17">
        <v>44.16</v>
      </c>
      <c r="K41" s="17">
        <v>48</v>
      </c>
      <c r="L41" s="17">
        <v>63.12</v>
      </c>
      <c r="M41" s="17">
        <v>78.239999999999995</v>
      </c>
      <c r="N41" s="17">
        <v>78.239999999999995</v>
      </c>
      <c r="Q41" s="28" t="s">
        <v>62</v>
      </c>
      <c r="R41" s="13">
        <f t="shared" si="1"/>
        <v>348.05334195288094</v>
      </c>
      <c r="S41" s="13">
        <f t="shared" si="0"/>
        <v>356.49865874701436</v>
      </c>
      <c r="T41" s="13">
        <f t="shared" si="0"/>
        <v>371.61865874701436</v>
      </c>
      <c r="U41" s="13">
        <f t="shared" si="0"/>
        <v>386.73865874701437</v>
      </c>
      <c r="V41" s="13">
        <f t="shared" si="0"/>
        <v>386.73865874701437</v>
      </c>
    </row>
    <row r="42" spans="2:22" x14ac:dyDescent="0.25">
      <c r="B42" s="28" t="s">
        <v>67</v>
      </c>
      <c r="C42" s="15">
        <v>3923.4299280263403</v>
      </c>
      <c r="D42" s="15">
        <v>3701.6869754910704</v>
      </c>
      <c r="E42" s="15">
        <v>3648.61426915841</v>
      </c>
      <c r="F42" s="15">
        <v>3602.2805359289864</v>
      </c>
      <c r="G42" s="15">
        <v>3557.99</v>
      </c>
      <c r="I42" s="28" t="s">
        <v>67</v>
      </c>
      <c r="J42" s="17">
        <v>1330.0245191590361</v>
      </c>
      <c r="K42" s="17">
        <v>1391.7359449717283</v>
      </c>
      <c r="L42" s="17">
        <v>1419.4255386909354</v>
      </c>
      <c r="M42" s="17">
        <v>1342.2336773742134</v>
      </c>
      <c r="N42" s="17">
        <v>1342.2336773742134</v>
      </c>
      <c r="Q42" s="28" t="s">
        <v>67</v>
      </c>
      <c r="R42" s="13">
        <f t="shared" si="1"/>
        <v>5253.4544471853769</v>
      </c>
      <c r="S42" s="13">
        <f t="shared" si="0"/>
        <v>5093.4229204627991</v>
      </c>
      <c r="T42" s="13">
        <f t="shared" si="0"/>
        <v>5068.0398078493454</v>
      </c>
      <c r="U42" s="13">
        <f t="shared" si="0"/>
        <v>4944.5142133031995</v>
      </c>
      <c r="V42" s="13">
        <f t="shared" si="0"/>
        <v>4900.2236773742134</v>
      </c>
    </row>
    <row r="43" spans="2:22" x14ac:dyDescent="0.25">
      <c r="C43" s="15"/>
      <c r="D43" s="15"/>
      <c r="E43" s="15"/>
      <c r="F43" s="15"/>
      <c r="G43" s="15"/>
    </row>
  </sheetData>
  <sheetProtection password="DEC9"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ntsogDocumentCode xmlns="715a6a3a-92ca-498c-9c3c-67e3d02e0dd6" xsi:nil="true"/>
    <_DCDateModified xmlns="http://schemas.microsoft.com/sharepoint/v3/fields">2015-01-13T12:00:00+00:00</_DCDateModified>
    <Meetings xmlns="715a6a3a-92ca-498c-9c3c-67e3d02e0dd6" xsi:nil="true"/>
    <EntsogDocumentCategory xmlns="715a6a3a-92ca-498c-9c3c-67e3d02e0dd6">1</EntsogDocumentCategory>
    <DocumentType xmlns="715a6a3a-92ca-498c-9c3c-67e3d02e0dd6">17</DocumentType>
    <_DCDateCreated xmlns="http://schemas.microsoft.com/sharepoint/v3/fields">2015-01-13T12:00:00+00:00</_DCDateCreated>
    <WorkstreamCode xmlns="715a6a3a-92ca-498c-9c3c-67e3d02e0dd6">10</WorkstreamCode>
    <PlannedDateApproval_x0020_BOA xmlns="715a6a3a-92ca-498c-9c3c-67e3d02e0dd6" xsi:nil="true"/>
    <DocumentOrigin xmlns="715a6a3a-92ca-498c-9c3c-67e3d02e0dd6">18</DocumentOrigin>
    <EntsogDocumentStatus xmlns="715a6a3a-92ca-498c-9c3c-67e3d02e0dd6">6</EntsogDocumentStatus>
    <PlannedDateApproval_x0020_GAS xmlns="715a6a3a-92ca-498c-9c3c-67e3d02e0dd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ntsogDocument" ma:contentTypeID="0x01010054454750B1B940428917959955031DCB010300BB7710452A044043A8516CD4B1CC2D43" ma:contentTypeVersion="30" ma:contentTypeDescription="General document without approval" ma:contentTypeScope="" ma:versionID="0a7f92af556348f3ac37383c63a16c19">
  <xsd:schema xmlns:xsd="http://www.w3.org/2001/XMLSchema" xmlns:xs="http://www.w3.org/2001/XMLSchema" xmlns:p="http://schemas.microsoft.com/office/2006/metadata/properties" xmlns:ns1="715a6a3a-92ca-498c-9c3c-67e3d02e0dd6" xmlns:ns3="http://schemas.microsoft.com/sharepoint/v3/fields" targetNamespace="http://schemas.microsoft.com/office/2006/metadata/properties" ma:root="true" ma:fieldsID="8bee91f12fb462a83f696acdc43c9726" ns1:_="" ns3:_="">
    <xsd:import namespace="715a6a3a-92ca-498c-9c3c-67e3d02e0dd6"/>
    <xsd:import namespace="http://schemas.microsoft.com/sharepoint/v3/fields"/>
    <xsd:element name="properties">
      <xsd:complexType>
        <xsd:sequence>
          <xsd:element name="documentManagement">
            <xsd:complexType>
              <xsd:all>
                <xsd:element ref="ns1:WorkstreamCode"/>
                <xsd:element ref="ns1:EntsogDocumentCode" minOccurs="0"/>
                <xsd:element ref="ns1:EntsogDocumentStatus"/>
                <xsd:element ref="ns3:_DCDateCreated"/>
                <xsd:element ref="ns3:_DCDateModified"/>
                <xsd:element ref="ns1:Meetings" minOccurs="0"/>
                <xsd:element ref="ns1:DocumentOrigin"/>
                <xsd:element ref="ns1:EntsogDocumentCategory"/>
                <xsd:element ref="ns1:DocumentType"/>
                <xsd:element ref="ns1:PlannedDateApproval_x0020_BOA" minOccurs="0"/>
                <xsd:element ref="ns1:PlannedDateApproval_x0020_GAS" minOccurs="0"/>
                <xsd:element ref="ns1:WorkstreamCode_x003a_Titl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5a6a3a-92ca-498c-9c3c-67e3d02e0dd6" elementFormDefault="qualified">
    <xsd:import namespace="http://schemas.microsoft.com/office/2006/documentManagement/types"/>
    <xsd:import namespace="http://schemas.microsoft.com/office/infopath/2007/PartnerControls"/>
    <xsd:element name="WorkstreamCode" ma:index="0" ma:displayName="WorkstreamCode" ma:description="Streamcode working group" ma:list="{c476bced-ffd4-4638-97a6-8fd3451b0218}" ma:internalName="WorkstreamCode" ma:readOnly="false" ma:showField="WGLabel" ma:web="715a6a3a-92ca-498c-9c3c-67e3d02e0dd6">
      <xsd:simpleType>
        <xsd:restriction base="dms:Lookup"/>
      </xsd:simpleType>
    </xsd:element>
    <xsd:element name="EntsogDocumentCode" ma:index="1" nillable="true" ma:displayName="Doc Code" ma:internalName="EntsogDocumentCode" ma:readOnly="false">
      <xsd:simpleType>
        <xsd:restriction base="dms:Text">
          <xsd:maxLength value="10"/>
        </xsd:restriction>
      </xsd:simpleType>
    </xsd:element>
    <xsd:element name="EntsogDocumentStatus" ma:index="4" ma:displayName="EntsogDocumentStatus" ma:description="EntsogDocumentStatus" ma:list="{c97218d1-20fd-48ba-a077-83a724791338}" ma:internalName="EntsogDocumentStatus" ma:readOnly="false" ma:showField="Title" ma:web="715a6a3a-92ca-498c-9c3c-67e3d02e0dd6">
      <xsd:simpleType>
        <xsd:restriction base="dms:Lookup"/>
      </xsd:simpleType>
    </xsd:element>
    <xsd:element name="Meetings" ma:index="9" nillable="true" ma:displayName="Meetings" ma:description="Use to indicate date(s) of meeting(s) where the document was/is to be discussed" ma:internalName="Meetings" ma:readOnly="false">
      <xsd:simpleType>
        <xsd:restriction base="dms:Note">
          <xsd:maxLength value="255"/>
        </xsd:restriction>
      </xsd:simpleType>
    </xsd:element>
    <xsd:element name="DocumentOrigin" ma:index="10" ma:displayName="Doc Origin" ma:list="{1e92cf83-e787-412b-814c-e59372485d5d}" ma:internalName="DocumentOrigin" ma:readOnly="false" ma:showField="Title" ma:web="715a6a3a-92ca-498c-9c3c-67e3d02e0dd6">
      <xsd:simpleType>
        <xsd:restriction base="dms:Lookup"/>
      </xsd:simpleType>
    </xsd:element>
    <xsd:element name="EntsogDocumentCategory" ma:index="11" ma:displayName="Doc Category" ma:list="{141306a9-f22e-442b-b05c-3c01a1349a89}" ma:internalName="EntsogDocumentCategory" ma:readOnly="false" ma:showField="Title" ma:web="715a6a3a-92ca-498c-9c3c-67e3d02e0dd6">
      <xsd:simpleType>
        <xsd:restriction base="dms:Lookup"/>
      </xsd:simpleType>
    </xsd:element>
    <xsd:element name="DocumentType" ma:index="12" ma:displayName="Doc Type" ma:list="{c7250a40-e888-46fd-8755-e45876922745}" ma:internalName="DocumentType" ma:readOnly="false" ma:showField="Title" ma:web="715a6a3a-92ca-498c-9c3c-67e3d02e0dd6">
      <xsd:simpleType>
        <xsd:restriction base="dms:Lookup"/>
      </xsd:simpleType>
    </xsd:element>
    <xsd:element name="PlannedDateApproval_x0020_BOA" ma:index="13" nillable="true" ma:displayName="PlannedDateApproval BOA" ma:format="DateOnly" ma:internalName="PlannedDateApproval_x0020_BOA">
      <xsd:simpleType>
        <xsd:restriction base="dms:DateTime"/>
      </xsd:simpleType>
    </xsd:element>
    <xsd:element name="PlannedDateApproval_x0020_GAS" ma:index="14" nillable="true" ma:displayName="PlannedDateApproval GAS" ma:format="DateOnly" ma:internalName="PlannedDateApproval_x0020_GAS">
      <xsd:simpleType>
        <xsd:restriction base="dms:DateTime"/>
      </xsd:simpleType>
    </xsd:element>
    <xsd:element name="WorkstreamCode_x003a_Title" ma:index="22" nillable="true" ma:displayName="WorkstreamCode:Title" ma:list="{c476bced-ffd4-4638-97a6-8fd3451b0218}" ma:internalName="WorkstreamCode_x003A_Title" ma:readOnly="true" ma:showField="Title" ma:web="715a6a3a-92ca-498c-9c3c-67e3d02e0dd6">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5" ma:displayName="Date Created" ma:default="[today]" ma:description="The date on which this resource was created" ma:format="DateTime" ma:internalName="_DCDateCreated" ma:readOnly="false">
      <xsd:simpleType>
        <xsd:restriction base="dms:DateTime"/>
      </xsd:simpleType>
    </xsd:element>
    <xsd:element name="_DCDateModified" ma:index="6" ma:displayName="Date Modified" ma:default="[today]" ma:description="The date on which this resource was last modified" ma:format="DateTime" ma:internalName="_DCDateModified" ma:readOnly="fals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axOccurs="1" ma:index="3" ma:displayName="Title"/>
        <xsd:element ref="dc:subject" minOccurs="0" maxOccurs="1" ma:displayName="Subject"/>
        <xsd:element ref="dc:description" minOccurs="0" maxOccurs="1" ma:index="8" ma:displayName="Comments"/>
        <xsd:element name="keywords" minOccurs="0" maxOccurs="1" type="xsd:string" ma:index="7"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53FABD-5610-4F16-90BC-2D9DD056FE01}">
  <ds:schemaRefs>
    <ds:schemaRef ds:uri="715a6a3a-92ca-498c-9c3c-67e3d02e0dd6"/>
    <ds:schemaRef ds:uri="http://purl.org/dc/dcmitype/"/>
    <ds:schemaRef ds:uri="http://purl.org/dc/terms/"/>
    <ds:schemaRef ds:uri="http://schemas.microsoft.com/office/2006/metadata/properties"/>
    <ds:schemaRef ds:uri="http://schemas.microsoft.com/office/2006/documentManagement/types"/>
    <ds:schemaRef ds:uri="http://purl.org/dc/elements/1.1/"/>
    <ds:schemaRef ds:uri="http://www.w3.org/XML/1998/namespace"/>
    <ds:schemaRef ds:uri="http://schemas.microsoft.com/office/infopath/2007/PartnerControls"/>
    <ds:schemaRef ds:uri="http://schemas.openxmlformats.org/package/2006/metadata/core-properties"/>
    <ds:schemaRef ds:uri="http://schemas.microsoft.com/sharepoint/v3/fields"/>
  </ds:schemaRefs>
</ds:datastoreItem>
</file>

<file path=customXml/itemProps2.xml><?xml version="1.0" encoding="utf-8"?>
<ds:datastoreItem xmlns:ds="http://schemas.openxmlformats.org/officeDocument/2006/customXml" ds:itemID="{DA401DFC-4D9C-4077-A941-BEAC993AA8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5a6a3a-92ca-498c-9c3c-67e3d02e0dd6"/>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B7FB41-9E3E-4EB5-A747-03A504152D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Cover</vt:lpstr>
      <vt:lpstr>Index</vt:lpstr>
      <vt:lpstr>Demand_Outlook</vt:lpstr>
      <vt:lpstr>Demand_yearly_GREEN</vt:lpstr>
      <vt:lpstr>Demand_yearly_GREY</vt:lpstr>
      <vt:lpstr>Demand_Peak day_GREEN</vt:lpstr>
      <vt:lpstr>Demand_Peak day_GREY</vt:lpstr>
      <vt:lpstr>Demand_14d_peak_GREEN</vt:lpstr>
      <vt:lpstr>Demand_14d_peak_GREY</vt:lpstr>
      <vt:lpstr>Power_gen_yearly</vt:lpstr>
      <vt:lpstr>Power gen_peak </vt:lpstr>
      <vt:lpstr>Final_yearly</vt:lpstr>
      <vt:lpstr>Final_1d design case</vt:lpstr>
      <vt:lpstr>Final_14d peak</vt:lpstr>
      <vt:lpstr>Final_average winter</vt:lpstr>
      <vt:lpstr>Final_average summer</vt:lpstr>
      <vt:lpstr>New Areas of Consumption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TYNDP 2015 -Annex C2: Demand data</dc:title>
  <dc:creator/>
  <dc:description>BA peak day final demand corrected (was missing in the annex, not in the model)</dc:description>
  <cp:lastModifiedBy/>
  <dcterms:created xsi:type="dcterms:W3CDTF">2006-09-16T00:00:00Z</dcterms:created>
  <dcterms:modified xsi:type="dcterms:W3CDTF">2015-04-07T13:32:50Z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0x01010054454750B1B940428917959955031DCB010300BB7710452A044043A8516CD4B1CC2D43</vt:lpwstr>
  </property>
</Properties>
</file>