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H:\Working &amp; Kernel Groups\WG_INV\TYNDP\_TYNDP_2020\TYNDP 2020 PS-CBA\PS-CBA groups\"/>
    </mc:Choice>
  </mc:AlternateContent>
  <xr:revisionPtr revIDLastSave="0" documentId="13_ncr:1_{5CD9FE2B-824C-456F-BFBE-4B07466AA16E}" xr6:coauthVersionLast="45" xr6:coauthVersionMax="45" xr10:uidLastSave="{00000000-0000-0000-0000-000000000000}"/>
  <bookViews>
    <workbookView xWindow="-120" yWindow="-120" windowWidth="29040" windowHeight="15840" xr2:uid="{8B662999-F898-40D1-BDA6-09B52D9B6612}"/>
  </bookViews>
  <sheets>
    <sheet name="PS-CBA groups" sheetId="1" r:id="rId1"/>
    <sheet name="Not Modelled" sheetId="2" r:id="rId2"/>
    <sheet name="Investment Project Main Info" sheetId="4" state="hidden" r:id="rId3"/>
  </sheets>
  <definedNames>
    <definedName name="_xlnm._FilterDatabase" localSheetId="2" hidden="1">'Investment Project Main Info'!$B$3:$W$239</definedName>
    <definedName name="_xlnm._FilterDatabase" localSheetId="0" hidden="1">'PS-CBA groups'!$O$4:$Q$226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35" i="1" l="1"/>
  <c r="A141" i="1" s="1"/>
  <c r="A152" i="1" s="1"/>
  <c r="A164" i="1" s="1"/>
  <c r="A176" i="1" s="1"/>
  <c r="A189" i="1" s="1"/>
  <c r="A190" i="1" s="1"/>
  <c r="A195" i="1" s="1"/>
  <c r="A200" i="1" s="1"/>
  <c r="A30" i="1"/>
  <c r="A32" i="1" s="1"/>
  <c r="A35" i="1" s="1"/>
  <c r="A37" i="1" s="1"/>
  <c r="A39" i="1" s="1"/>
  <c r="A44" i="1" s="1"/>
  <c r="A47" i="1" s="1"/>
  <c r="A51" i="1" s="1"/>
  <c r="A55" i="1" s="1"/>
  <c r="A58" i="1" s="1"/>
  <c r="A59" i="1" s="1"/>
  <c r="A60" i="1" s="1"/>
  <c r="A62" i="1" s="1"/>
  <c r="A67" i="1" s="1"/>
  <c r="A69" i="1" s="1"/>
  <c r="A75" i="1" s="1"/>
  <c r="A83" i="1" s="1"/>
  <c r="A87" i="1" s="1"/>
  <c r="A90" i="1" s="1"/>
  <c r="A93" i="1" s="1"/>
  <c r="A98" i="1" s="1"/>
  <c r="A101" i="1" s="1"/>
  <c r="A103" i="1" s="1"/>
  <c r="A106" i="1" s="1"/>
  <c r="A108" i="1" s="1"/>
  <c r="A110" i="1" s="1"/>
  <c r="A111" i="1" s="1"/>
  <c r="A112" i="1" s="1"/>
  <c r="A113" i="1" s="1"/>
  <c r="A115" i="1" s="1"/>
  <c r="A117" i="1" s="1"/>
  <c r="A121" i="1" s="1"/>
  <c r="A125" i="1" s="1"/>
  <c r="A126" i="1" s="1"/>
  <c r="A129" i="1" s="1"/>
  <c r="A130" i="1" s="1"/>
  <c r="G10" i="1" l="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6" i="1"/>
  <c r="G7" i="1"/>
  <c r="G8" i="1"/>
  <c r="G9"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G5" i="1"/>
  <c r="F5" i="1"/>
  <c r="Z8" i="1"/>
  <c r="Z7" i="1"/>
  <c r="Z6" i="1"/>
  <c r="Z5" i="1"/>
  <c r="Z4" i="1" l="1"/>
</calcChain>
</file>

<file path=xl/sharedStrings.xml><?xml version="1.0" encoding="utf-8"?>
<sst xmlns="http://schemas.openxmlformats.org/spreadsheetml/2006/main" count="4756" uniqueCount="1215">
  <si>
    <t>Number</t>
  </si>
  <si>
    <t>Priority 
Corridor</t>
  </si>
  <si>
    <t>Group 
Number</t>
  </si>
  <si>
    <t>Group Name</t>
  </si>
  <si>
    <t>TYNDP20
Project Name</t>
  </si>
  <si>
    <t>TYNDP20
Project Code</t>
  </si>
  <si>
    <t>Project Commissioning Year First</t>
  </si>
  <si>
    <t>Project Commissioning Year Last</t>
  </si>
  <si>
    <t>Promoter</t>
  </si>
  <si>
    <t>Country</t>
  </si>
  <si>
    <t>TYNDP20
Grouping principle</t>
  </si>
  <si>
    <t>TYNDP20 Grouping principle 
(more details)</t>
  </si>
  <si>
    <t>NEW Maturity Status</t>
  </si>
  <si>
    <t>NEW  First Year</t>
  </si>
  <si>
    <t>NEW Last Year</t>
  </si>
  <si>
    <t>NSI West</t>
  </si>
  <si>
    <t>WEST 01</t>
  </si>
  <si>
    <t>Reverse flow IE/NI to UK 
(including Islandmagee UGS)</t>
  </si>
  <si>
    <t>PCI 5.1.1 Physical Reverse Flow at Moffat interconnection point (IE/UK)</t>
  </si>
  <si>
    <t>TRA-A-829</t>
  </si>
  <si>
    <t>Gas Networks Ireland</t>
  </si>
  <si>
    <t>Ireland</t>
  </si>
  <si>
    <t>UGS (UGS-A-294) 
+ Enhacers (TRA-A-829, TRA-A-1064, TRA-N-27)</t>
  </si>
  <si>
    <r>
      <t xml:space="preserve">Project group is composed by projects to ensure reverse flow IE/NI to UK: 
</t>
    </r>
    <r>
      <rPr>
        <sz val="10"/>
        <color rgb="FF1F4484"/>
        <rFont val="Calibri"/>
        <family val="2"/>
      </rPr>
      <t>&gt;</t>
    </r>
    <r>
      <rPr>
        <sz val="9"/>
        <color rgb="FF1F4484"/>
        <rFont val="Segoe UI"/>
        <family val="2"/>
      </rPr>
      <t xml:space="preserve">   R</t>
    </r>
    <r>
      <rPr>
        <sz val="10"/>
        <color rgb="FF1F4484"/>
        <rFont val="Segoe UI"/>
        <family val="2"/>
      </rPr>
      <t>everse flow at Moffat IP from IE to UK (projects TRA-N-829)
&gt; Reverse flow at SNIP Pipeline from NI to UK (project TRA-N-27)
&gt; Matching project on National grid side (TRA-N-1064)
It is also included in this project group Islandmagee UGS (UGS -N-294)
Transmission projects are considered enablers of Islandmagee UGS, allowing for possible cross-border flows between UK and Ireland.</t>
    </r>
  </si>
  <si>
    <t>Moffat Physical Reverse Flow</t>
  </si>
  <si>
    <t>TRA-N-1064</t>
  </si>
  <si>
    <t>National Grid Gas plc</t>
  </si>
  <si>
    <t>United Kingdom</t>
  </si>
  <si>
    <t>Physical reverse flow from NI to GB and IE via SNIP pipeline</t>
  </si>
  <si>
    <t>TRA-N-27</t>
  </si>
  <si>
    <t>Premier Transmission Limited</t>
  </si>
  <si>
    <t>Islandmagee Gas Storage Facility</t>
  </si>
  <si>
    <t>UGS-A-294</t>
  </si>
  <si>
    <t>Islandmagee Storage Limited</t>
  </si>
  <si>
    <t>WEST 02</t>
  </si>
  <si>
    <t>3rd Interconnection
Spain-Portugal 
(1st phase)</t>
  </si>
  <si>
    <t>Interconnection ES-PT (3rd IP) - 1st phase</t>
  </si>
  <si>
    <t>TRA-N-168</t>
  </si>
  <si>
    <t>Enagás Transporte, S.A.U.</t>
  </si>
  <si>
    <t>Spain</t>
  </si>
  <si>
    <t>Interconnector ES-PT (TRA-N-168, TRA-A-283)</t>
  </si>
  <si>
    <t>Project group is composed by the third interconnection between Spain and Portugal at existing VIP IBERICO. Both sides of the investment.</t>
  </si>
  <si>
    <t>3rd IP between Portugal and Spain (pipeline Celorico-Spanish border)</t>
  </si>
  <si>
    <t>TRA-A-283</t>
  </si>
  <si>
    <t>REN-Gasodutos, S.A.</t>
  </si>
  <si>
    <t>Portugal</t>
  </si>
  <si>
    <t>WEST 03</t>
  </si>
  <si>
    <t>Melita TransGas Pipeline</t>
  </si>
  <si>
    <t>TRA-A-31</t>
  </si>
  <si>
    <t>Melita TransGas Co. Ltd.</t>
  </si>
  <si>
    <t>Malta</t>
  </si>
  <si>
    <t xml:space="preserve">Gasification (MT) Melita pipeline project (TRA-A-31) + Interconnector (IT-MT Italian side) (TRA-N-1063) 
</t>
  </si>
  <si>
    <t>Project group aims at ending isolation of Malta through connection to Italy.
Project group is composed of:
&gt; Bidirectional gas pipeline between Malta and Italy (TRA-A-31)
&gt; Interconnection Malta-Italy (TRA-N-1063)</t>
  </si>
  <si>
    <t>Export to Malta</t>
  </si>
  <si>
    <t>TRA-N-1063</t>
  </si>
  <si>
    <t>Snam Rete Gas S.p.A.</t>
  </si>
  <si>
    <t>Italy</t>
  </si>
  <si>
    <t>WEST 04</t>
  </si>
  <si>
    <t>France and Belgium L/H gas conversion</t>
  </si>
  <si>
    <t>Adaptation L- gas -  H-gas</t>
  </si>
  <si>
    <t>TRA-A-429</t>
  </si>
  <si>
    <t>GRTgaz and Storengy</t>
  </si>
  <si>
    <t>France</t>
  </si>
  <si>
    <t>L/H conversion on Belgium and France</t>
  </si>
  <si>
    <t>Project group is composed by projects to ensure conversion of the existing L-gas infrastructure in Belgium and France into H-gas infrastructure so as to ensure flows of H-gas.</t>
  </si>
  <si>
    <t>L/H Conversion Belgium</t>
  </si>
  <si>
    <t>TRA-F-500</t>
  </si>
  <si>
    <t>Fluxys Belgium</t>
  </si>
  <si>
    <t>Belgium</t>
  </si>
  <si>
    <t>TRA-N-500</t>
  </si>
  <si>
    <t>WEST 05</t>
  </si>
  <si>
    <t>GALSI Pipeline Project</t>
  </si>
  <si>
    <t>TRA-A-12</t>
  </si>
  <si>
    <t>Galsi S.p.A.</t>
  </si>
  <si>
    <t>Stand-alone project</t>
  </si>
  <si>
    <t>Project group is composed by a stand-alone project:
&gt; New pipeline connection between Algeria and Italy via Sardinia.</t>
  </si>
  <si>
    <t>Total Number of PS-CBA groups</t>
  </si>
  <si>
    <t>WEST</t>
  </si>
  <si>
    <t>EAST</t>
  </si>
  <si>
    <t>SGC</t>
  </si>
  <si>
    <t>BEMIP</t>
  </si>
  <si>
    <t>WEST 07</t>
  </si>
  <si>
    <t>Montoir LNG expansion</t>
  </si>
  <si>
    <t>Montoir LNG Terminal Expansion</t>
  </si>
  <si>
    <t>LNG-N-225</t>
  </si>
  <si>
    <t>Elengy</t>
  </si>
  <si>
    <r>
      <t xml:space="preserve">LNG expansion project (LNG-N-225)
+ Enabler (TRA-N-258)(*)
</t>
    </r>
    <r>
      <rPr>
        <i/>
        <sz val="10"/>
        <color rgb="FF1F4484"/>
        <rFont val="Segoe UI"/>
        <family val="2"/>
      </rPr>
      <t>(*) Project TRA-N-258 included only for modelling purposes</t>
    </r>
  </si>
  <si>
    <t>The project group is composed by the LNG project which aims at expanding the capacity of the existing LNG terminal of Montoir LNG and required reinforcements in the transmission network.</t>
  </si>
  <si>
    <t>Developments for Montoir LNG terminal 2.5 bcm expansion</t>
  </si>
  <si>
    <t>TRA-N-258</t>
  </si>
  <si>
    <t>GRTgaz</t>
  </si>
  <si>
    <t>WEST 08</t>
  </si>
  <si>
    <t>Fos Cavaou LNG expansion</t>
  </si>
  <si>
    <t>Fos Cavaou LNG Terminal Expansion</t>
  </si>
  <si>
    <t>LNG-N-227</t>
  </si>
  <si>
    <t>Fosmax LNG</t>
  </si>
  <si>
    <t>The project group is composed by the LNG project which aims at expanding the capacity of the existing LNG terminal of Fos Cavaou and required reinforcements in the transmission network.</t>
  </si>
  <si>
    <t>Developments for Fosmax (Cavaou) LNG 8.25 bcm expansion</t>
  </si>
  <si>
    <t>TRA-N-269</t>
  </si>
  <si>
    <t>WEST 09</t>
  </si>
  <si>
    <t>L/H project Oude-Bunde IP</t>
  </si>
  <si>
    <t>H-gas exit OSZ GTG Nord</t>
  </si>
  <si>
    <t>TRA-F-307</t>
  </si>
  <si>
    <t>Gasunie Transport Services B.V.</t>
  </si>
  <si>
    <t>Netherlands</t>
  </si>
  <si>
    <t>Project group is composed by L/H Project in the Netherlands, enabling flow of H-gas through the existing L-gas border station at Oude Statenzijl.</t>
  </si>
  <si>
    <t>Oude(NL)-Bunde(DE) GTG H-Gas</t>
  </si>
  <si>
    <t>TRA-F-949</t>
  </si>
  <si>
    <t>Gastransport Nord GmbH</t>
  </si>
  <si>
    <t>Germany</t>
  </si>
  <si>
    <t>TRA-N-809</t>
  </si>
  <si>
    <t>WEST10a</t>
  </si>
  <si>
    <t>Project Oude Statenzijl area</t>
  </si>
  <si>
    <t>Reallocation H-Gas towards NL: Bunde/Oude to Zone Oude Statenzijl H</t>
  </si>
  <si>
    <t>Gasunie Deutschland Transport Services GmbH</t>
  </si>
  <si>
    <t xml:space="preserve">The project group is composed by projects to increase flows at the interconnection point between GTS(NL) and Gaspool(DE) at Oude Statenzijl in order , two sides of the investment. </t>
  </si>
  <si>
    <t xml:space="preserve"> Additional import at Oude StatenZijl area</t>
  </si>
  <si>
    <t>TRA-N-873</t>
  </si>
  <si>
    <t>WEST10b</t>
  </si>
  <si>
    <t>Project Oude Statenzijl area (additional capacity)</t>
  </si>
  <si>
    <t>Additional capacity NL-DE (TRA-N-873, TRA-N-809)
+ Enhancer projects (TRA-A-496)</t>
  </si>
  <si>
    <t xml:space="preserve">The project group is composed by projects to increase flows at the interconnection point between GTS(NL) and Gaspool(DE) at Oude Statenzijl, two sides of the investment, including enhancer projects. </t>
  </si>
  <si>
    <t>Increase of Gas Transport to the Netherlands</t>
  </si>
  <si>
    <t>TRA-A-496</t>
  </si>
  <si>
    <t>Gasunie Deutschland Transport Service GmbH</t>
  </si>
  <si>
    <t>NSI East</t>
  </si>
  <si>
    <t>Poland - Slovakia Gas Interconnection (PL section)</t>
  </si>
  <si>
    <t>TRA-F-275</t>
  </si>
  <si>
    <t>GAZ-SYSTEM S.A.</t>
  </si>
  <si>
    <t>Poland</t>
  </si>
  <si>
    <t>Poland - Slovakia interconnection</t>
  </si>
  <si>
    <t>TRA-F-190</t>
  </si>
  <si>
    <t>Eustream,a.s.
 (a joint-stock company)</t>
  </si>
  <si>
    <t>Slovakia</t>
  </si>
  <si>
    <t>EAST 01b</t>
  </si>
  <si>
    <t>Poland-Slovakia interconnection (with enhancer North-South Gas corridor in Eastern Poland)</t>
  </si>
  <si>
    <t>Project groups is composed by the first interconnection between Poland and Slovakia (both sides of the investment), as well as, an enhancer project in the Polish side, which contributes to the optimal utilisation of PL-SK interconnection.</t>
  </si>
  <si>
    <t>North - South Gas Corridor in Eastern Poland</t>
  </si>
  <si>
    <t>TRA-N-245</t>
  </si>
  <si>
    <t>EAST 02</t>
  </si>
  <si>
    <t>Poland-Czech Republic interconnection</t>
  </si>
  <si>
    <t>Poland - Czech Republic Gas Interconnection (PL section)</t>
  </si>
  <si>
    <t>TRA-A-273</t>
  </si>
  <si>
    <t xml:space="preserve">Interconnector (TRA-A-273, TRA-A-136)
</t>
  </si>
  <si>
    <t xml:space="preserve">Project group is composed by a new interconnection between Poland and Czech Republic  at Hat´IP and includes both sides of the investment. The new interconnection will increase the transmission capacity between the two countries </t>
  </si>
  <si>
    <t>Czech-Polish Gas Interconnector (CPI)</t>
  </si>
  <si>
    <t>TRA-A-136</t>
  </si>
  <si>
    <t>NET4GAS, s.r.o.</t>
  </si>
  <si>
    <t>Czech Republic</t>
  </si>
  <si>
    <t>EAST 03</t>
  </si>
  <si>
    <t xml:space="preserve">Slovakia-Hungary interconnection </t>
  </si>
  <si>
    <t>Enhancement of Transmission Capacity of Slovak-Hungarian interconnector</t>
  </si>
  <si>
    <t>TRA-N-524</t>
  </si>
  <si>
    <t>FGSZ Ltd.</t>
  </si>
  <si>
    <t>Hungary</t>
  </si>
  <si>
    <t xml:space="preserve">Interconnector Hungarian side (TRA-N-524, </t>
  </si>
  <si>
    <t>Project group is composed by projects aiming at expanding in both directions the capacity of the Slovakia-Hungary interconnector at the IP Balassagyarmat/Velk Zlievce.</t>
  </si>
  <si>
    <t>Városföld CS</t>
  </si>
  <si>
    <t>TRA-A-123</t>
  </si>
  <si>
    <t>Firm transmission capacity increase at the IP Veľké Zlievce</t>
  </si>
  <si>
    <t>TRA-N-1235</t>
  </si>
  <si>
    <t xml:space="preserve">Eustream,a.s. </t>
  </si>
  <si>
    <t>EAST 04</t>
  </si>
  <si>
    <t>Austria-Czech Republic interconnection (BACI)</t>
  </si>
  <si>
    <t xml:space="preserve">Bidirectional Austrian-Czech Interconnector (BACI) </t>
  </si>
  <si>
    <t>TRA-A-21</t>
  </si>
  <si>
    <t>GAS CONNECT AUSTRIA GmbH</t>
  </si>
  <si>
    <t>Austria</t>
  </si>
  <si>
    <t>Interconnector (TRA-A-21, TRA-A-133)</t>
  </si>
  <si>
    <t>Project group represents a bidirectional interconnector between Austria and Czech Republic and includes the two sides of the investments.</t>
  </si>
  <si>
    <t>Bidirectional Austrian Czech Interconnection (BACI)</t>
  </si>
  <si>
    <t>TRA-A-133</t>
  </si>
  <si>
    <t>EAST 05a</t>
  </si>
  <si>
    <t>LNG KrK (1st phase)</t>
  </si>
  <si>
    <t>LNG terminal Krk (first phase)</t>
  </si>
  <si>
    <t>LNG-F-82</t>
  </si>
  <si>
    <t>LNG Hrvatska d.o.o.</t>
  </si>
  <si>
    <t>Croatia</t>
  </si>
  <si>
    <t xml:space="preserve">LNG terminal 1st phase (LNG-F-82)
+ Connecting pipe (TRA-F-90)
</t>
  </si>
  <si>
    <t xml:space="preserve">Project groups represents the first phase of the KrK LNG terminal. It is composed by projects:
&gt; First phase of Krk LNG terminal
&gt; Evacuation pipeline connecting LNG facility to the transmission grid
</t>
  </si>
  <si>
    <t xml:space="preserve">LNG evacuation pipeline Omišalj - Zlobin (Croatia) </t>
  </si>
  <si>
    <t>TRA-F-90</t>
  </si>
  <si>
    <t>Plinacro Ltd</t>
  </si>
  <si>
    <t>EAST 05b</t>
  </si>
  <si>
    <t>LNG KrK (2nd phase)</t>
  </si>
  <si>
    <t>LNG terminal Krk</t>
  </si>
  <si>
    <t>LNG-N-815</t>
  </si>
  <si>
    <t>Project groups represents the second phases of Krk LNG terminal. It includes:
&gt; Second phase of Krk LNG terminal 
&lt; LNG evacuation pipeline
&gt; Transmission pipelines to transport second phase of the LNG terminal allowing LNG flows to arrive to Slovenia, Austria and Hungary
&gt; Compressor Station allows to transport gas from LNG terminal into the Croatian and Hungarian gas transmission systems</t>
  </si>
  <si>
    <t>LNG evacuation pipeline Zlobin-Bosiljevo-Sisak-Kozarac</t>
  </si>
  <si>
    <t>TRA-N-75</t>
  </si>
  <si>
    <t>LNG Evacuation Pipeline Kozarac-Slobodnica</t>
  </si>
  <si>
    <t>TRA-N-1058</t>
  </si>
  <si>
    <t xml:space="preserve">TRA-N-1058 </t>
  </si>
  <si>
    <t>Compressor stations 2 and 3 at the Croatian gas tranmission system</t>
  </si>
  <si>
    <t>TRA-N-1057</t>
  </si>
  <si>
    <t>EAST 06a</t>
  </si>
  <si>
    <t>IGB + IBS + Enabler  Bulgaria</t>
  </si>
  <si>
    <t>Interconnector Greece-Bulgaria (IGB Project)</t>
  </si>
  <si>
    <t>TRA-F-378</t>
  </si>
  <si>
    <t>ICGB a.d.</t>
  </si>
  <si>
    <t>Bulgaria</t>
  </si>
  <si>
    <r>
      <t xml:space="preserve">Interconnector Greece-Bulgaria (TRA-F-378)
</t>
    </r>
    <r>
      <rPr>
        <i/>
        <sz val="10"/>
        <color rgb="FF1F4484"/>
        <rFont val="Segoe UI"/>
        <family val="2"/>
      </rPr>
      <t xml:space="preserve">
</t>
    </r>
    <r>
      <rPr>
        <sz val="10"/>
        <color rgb="FF1F4484"/>
        <rFont val="Segoe UI"/>
        <family val="2"/>
      </rPr>
      <t>+ Interconnector Bulgaria-Serbia (TRA-N-137)
+ Enabler Interconnector BG-SR (TRA-F-298)</t>
    </r>
    <r>
      <rPr>
        <i/>
        <sz val="10"/>
        <color rgb="FF1F4484"/>
        <rFont val="Segoe UI"/>
        <family val="2"/>
      </rPr>
      <t xml:space="preserve"> 
</t>
    </r>
  </si>
  <si>
    <t>Project group represents the Greece-Bulgaria interconnector (IGB)  and the Bulgarian side of the Bulgaria-Serbia interconnector.
Project TRA-N-298 enables the gas from IGB to further flow via the Bulgarian transmission system to the Bulgaria-Serbia interconnector.</t>
  </si>
  <si>
    <t>Interconnection Bulgaria - Serbia</t>
  </si>
  <si>
    <t>TRA-N-137</t>
  </si>
  <si>
    <t>Bulgartransgaz EAD</t>
  </si>
  <si>
    <t>Modernization and rehabilitation of the Bulgarian GTS</t>
  </si>
  <si>
    <t>TRA-F-298</t>
  </si>
  <si>
    <t>EAST 06b</t>
  </si>
  <si>
    <t>IGB + enhancer projects Kipi CS + IBS + enabler Bulgaria</t>
  </si>
  <si>
    <r>
      <t xml:space="preserve">Interconnector Greece-Bulgaria (TRA-F-378)
+ Enabler Greek side (TRA-N-128) </t>
    </r>
    <r>
      <rPr>
        <i/>
        <sz val="10"/>
        <color rgb="FF1F4484"/>
        <rFont val="Segoe UI"/>
        <family val="2"/>
      </rPr>
      <t xml:space="preserve">
</t>
    </r>
    <r>
      <rPr>
        <sz val="10"/>
        <color rgb="FF1F4484"/>
        <rFont val="Segoe UI"/>
        <family val="2"/>
      </rPr>
      <t xml:space="preserve">+ Interconnector Bulgaria-Serbia (TRA-N-137)
+ Enabler Interconnector BG-SR (TRA-F-298)
</t>
    </r>
  </si>
  <si>
    <t>Project group represents the Greece-Bulgaria interconnector (IGB)  and the Bulgarian side of the Bulgaria-Serbia interconnector.
The compressor station in Kipi (TRA-N-128) is an enabler for the IGB, while project TRA-N-298 enables the gas from IGB to further flow via the Bulgarian transmission system to the Bulgaria-Serbia interconnector.
In this project group, additional supplies from Turkey through Kipi.</t>
  </si>
  <si>
    <t xml:space="preserve">Compressor Station Kipi </t>
  </si>
  <si>
    <t>TRA-N-128</t>
  </si>
  <si>
    <t>DESFA S.A.</t>
  </si>
  <si>
    <t>Greece</t>
  </si>
  <si>
    <t>EAST 07</t>
  </si>
  <si>
    <t>Alexandroupolis LNG</t>
  </si>
  <si>
    <t>LNG terminal in northern Greece / Alexandroupolis - LNG Section</t>
  </si>
  <si>
    <t>LNG-A-62</t>
  </si>
  <si>
    <t>Gastrade S.A.</t>
  </si>
  <si>
    <r>
      <t xml:space="preserve">LNG terminal (LNG-A-62)
+ Connecting pipe (TRA-A-63)
+ Enablers (TRA-N-1090 and TRA-N-128)
</t>
    </r>
    <r>
      <rPr>
        <i/>
        <sz val="10"/>
        <color rgb="FF1F4484"/>
        <rFont val="Segoe UI"/>
        <family val="2"/>
      </rPr>
      <t>(*) Commissioning year of Enabler (TRA-N-128) will be used for the group</t>
    </r>
  </si>
  <si>
    <t xml:space="preserve">Project group is composed by the Alexandroupolis LNG terminal development in Greece. It includes:
&gt; Alexandroupolis LNG terminal (LNG-N-62)
&gt; The evacuation pipeline connecting the LNG facility to the trasmission grid (TRA-N-63) 
&gt; The enabler project TRA-N-1090 Meetering and regulating station at Alexandroupolis 
&gt; The enabler project TRA-N-128 Compressor Station Kipi, enables flows from LNG Terminal in northern Greece by increasing  the pressure of DESFA´s network. </t>
  </si>
  <si>
    <r>
      <t>LNG-</t>
    </r>
    <r>
      <rPr>
        <b/>
        <sz val="10"/>
        <color rgb="FFFF0000"/>
        <rFont val="Segoe UI"/>
        <family val="2"/>
      </rPr>
      <t>N</t>
    </r>
    <r>
      <rPr>
        <b/>
        <sz val="10"/>
        <rFont val="Segoe UI"/>
        <family val="2"/>
      </rPr>
      <t>-62</t>
    </r>
  </si>
  <si>
    <t>LNG terminal in northern Greece / Alexandroupolis - Pipeline Section</t>
  </si>
  <si>
    <t>TRA-A-63</t>
  </si>
  <si>
    <r>
      <t>TRA-</t>
    </r>
    <r>
      <rPr>
        <b/>
        <sz val="10"/>
        <color rgb="FFFF0000"/>
        <rFont val="Segoe UI"/>
        <family val="2"/>
      </rPr>
      <t>N</t>
    </r>
    <r>
      <rPr>
        <b/>
        <sz val="10"/>
        <rFont val="Segoe UI"/>
        <family val="2"/>
      </rPr>
      <t>-63</t>
    </r>
  </si>
  <si>
    <t>Metering and Regulating Station at Alexandroupoli</t>
  </si>
  <si>
    <t>TRA-N-1090</t>
  </si>
  <si>
    <t>Compressor Station Kipi (supplies through Turkey capped)</t>
  </si>
  <si>
    <t>EAST 08</t>
  </si>
  <si>
    <t>South Kavala UGS</t>
  </si>
  <si>
    <t>South Kavala Underground Gas Storage facility</t>
  </si>
  <si>
    <t>UGS-N-385</t>
  </si>
  <si>
    <t>Hellenic Republic Asset Development Fund</t>
  </si>
  <si>
    <r>
      <t xml:space="preserve">UGS project (UGS-N-385)
+ Enabler (TRA-N-1052)
+ Enabler (TRA-N-128)
(*) </t>
    </r>
    <r>
      <rPr>
        <i/>
        <sz val="10"/>
        <color rgb="FF1F4484"/>
        <rFont val="Segoe UI"/>
        <family val="2"/>
      </rPr>
      <t>Commissioning year of Enabler (TRA-N-128) will be used for the group</t>
    </r>
  </si>
  <si>
    <t>Project group is composed by UGS project South Kavala (UGS-N-1092) and enabler projects in the greek transmission network: 
&gt; Meetering station to connect to the Greek Transmission network (TRA-N-1092)
&gt; Kipi compressor station (TRA-N-128). Kipi CS enables  injection/withdrawal flows to/from storage into/to the National Transmission network.</t>
  </si>
  <si>
    <t>Metering and Regulating Station at UGS South Kavala</t>
  </si>
  <si>
    <t>TRA-N-1092</t>
  </si>
  <si>
    <t>Compressor Station Kipi</t>
  </si>
  <si>
    <t>EAST 09</t>
  </si>
  <si>
    <t>Depomures</t>
  </si>
  <si>
    <t>UGS-A-233</t>
  </si>
  <si>
    <t>Engie Romania SA</t>
  </si>
  <si>
    <t>Romania</t>
  </si>
  <si>
    <t>Stand-alone UGS project UGS-A-233 (2 phases)
(Connecting pipe included in the submission)</t>
  </si>
  <si>
    <t>Project group is composed by the stand-alone UGS Depomures project</t>
  </si>
  <si>
    <t>EAST 10</t>
  </si>
  <si>
    <t>Sarmasel UGS</t>
  </si>
  <si>
    <t>Sarmasel undeground gas storage in Romania</t>
  </si>
  <si>
    <t>UGS-N-371</t>
  </si>
  <si>
    <t>SNGN ROMGAZ SA - FILIALA DE INMAGAZINARE GAZE NATURALE DEPOGAZ PLOIESTI SRL</t>
  </si>
  <si>
    <t>Stand-alone UGS project UGS-N-371
(Connecting pipe included in the submission)</t>
  </si>
  <si>
    <t>Project group is composed by the stand-alone UGS Sarmasel project</t>
  </si>
  <si>
    <t>EAST 11a</t>
  </si>
  <si>
    <t>Slovenian-Hungary interconnection</t>
  </si>
  <si>
    <t>Slovenian-Hungarian interconnector</t>
  </si>
  <si>
    <t>TRA-N-325</t>
  </si>
  <si>
    <t>Interconnectors Hungary-Slovenia 
(TRA-N-325, TRA-N-112)</t>
  </si>
  <si>
    <t>Project group represents a new interconnector between Hungary and Slovenia at Pince(Sl)/Tornyszentmiklos(HU).
 It includes both sides of the investment.</t>
  </si>
  <si>
    <t>R15/1 Pince - Lendava - Kidričevo</t>
  </si>
  <si>
    <t>TRA-N-112</t>
  </si>
  <si>
    <t>Plinovodi d.o.o.</t>
  </si>
  <si>
    <t>Slovenia</t>
  </si>
  <si>
    <t>EAST 11b</t>
  </si>
  <si>
    <t>Slovenian-Hungary-Italy interconnection</t>
  </si>
  <si>
    <t>Interconnectors HU-Sl (TRA-N-325, TRA-N-112)
+ Interconnectors Slovenia-Italy 
(TRA-N-299, TRA-N-1227)
+ Enabler (TRA-N-92)</t>
  </si>
  <si>
    <t>Project group represents a new interconnector between Hungary and Slovenia at Pince(Sl)/Tornyszentmiklos(HU), both sides of the investment, as well as enabler project on the Slovenian side CS Ajdovščina (1st upgrade) TRA-N-092 which allows adjustment of the Slovenian NTS to the operating parameters of the Italian TSO as well as increasing transmission capacity.</t>
  </si>
  <si>
    <t>CS Ajdovščina, 1st phase of upgrade</t>
  </si>
  <si>
    <t>TRA-N-92</t>
  </si>
  <si>
    <t>M3/1 Šempeter - Vodice</t>
  </si>
  <si>
    <t>TRA-N-299</t>
  </si>
  <si>
    <t>Gorizia plant upgrade</t>
  </si>
  <si>
    <t>TRA-N-1227</t>
  </si>
  <si>
    <t>EAST 12a</t>
  </si>
  <si>
    <t>BRUA (phase I)</t>
  </si>
  <si>
    <t>Romanian-Hungarian reverse flow Hungarian section 1st stage</t>
  </si>
  <si>
    <t>TRA-F-286</t>
  </si>
  <si>
    <r>
      <t xml:space="preserve">Gas Supply Chain (Black sea) (Phase I) 
(TRA-F-358, TRA-F-286)(*))
</t>
    </r>
    <r>
      <rPr>
        <i/>
        <sz val="10"/>
        <color theme="2" tint="-0.499984740745262"/>
        <rFont val="Segoe UI"/>
        <family val="2"/>
      </rPr>
      <t xml:space="preserve">(*) TRA-F-286 Included only for modelling reasons
</t>
    </r>
  </si>
  <si>
    <t xml:space="preserve">Project group represents the first phase of BRUA project, which aims at increasing existing capacities at Romania-Hungary interconnection at Csanadpalota IP and Ruse(BG)/Giurgiu(RO). </t>
  </si>
  <si>
    <t>Development on the Romanian territory of the NTS (BG–RO-HU-AT)-Phase I</t>
  </si>
  <si>
    <t>TRA-F-358</t>
  </si>
  <si>
    <t>SNTGN Transgaz S.A.</t>
  </si>
  <si>
    <t>EAST 12b</t>
  </si>
  <si>
    <t>BRUA (phase I + phase II)</t>
  </si>
  <si>
    <r>
      <t xml:space="preserve">Gas Supply Chain (Black sea) (Phase I) (TRA-F-358, TRA-F-286(*))
+ Gas Supply Chain (Black sea) (Phase II) 
(TRA-A-377, TRA-A-1322)
+ Enablers of Second Phase (TRA-A-123, TRA-A-362)(**)
</t>
    </r>
    <r>
      <rPr>
        <i/>
        <sz val="10"/>
        <color theme="2" tint="-0.499984740745262"/>
        <rFont val="Segoe UI"/>
        <family val="2"/>
      </rPr>
      <t>(*) TRA-F-286 Included only for modelling reasons
(**) Commissioning year of enabler TRA-A-123 will be considered for the group</t>
    </r>
  </si>
  <si>
    <t>Project group represents the development of the first and second phases of the BRUA supply chain which aims at increasing existing capacities at Romania-Hungary interconnection at Csanadpalota IP and Romania -Bulgaria interconnection at Ruse(BG)/Giurgiu(RO). 
In addition, this project group would allow transport of  new gas supply from the Black sea up to 5,9 bcm of capacity (up to 1,5 bcm to Bulgaria and 4,4 bcm to Hungary).</t>
  </si>
  <si>
    <t>Development on the Romanian territory of the Southern Transmission Corridor</t>
  </si>
  <si>
    <t>TRA-A-362</t>
  </si>
  <si>
    <t>SNTGN Transgaz SA</t>
  </si>
  <si>
    <t>Development on the Romanian territory of the NTS (BG–RO-HU-AT)-Phase II</t>
  </si>
  <si>
    <t>TRA-A-1322</t>
  </si>
  <si>
    <t>Romanian-Hungarian reverse flow Hungarian section 2nd stage</t>
  </si>
  <si>
    <t>TRA-A-377</t>
  </si>
  <si>
    <t>EAST 12c</t>
  </si>
  <si>
    <t>BRUA (phase I + phase II)+
Slovakia-Hungary interconnection</t>
  </si>
  <si>
    <t>Project group represents the development of the first and second phases of the BRUA supply chain which aims at increasing existing capacities at Romania-Hungary interconnection at Csanadpalota IP and Ruse(BG)/Giurgiu(RO). 
In addition, this project group would allow transport of  new gas supply from the Black sea up to 5,9 bcm of capacity (up to 1,5 bcm to Bulgaria and 4,4 bcm to Hungary).
This project group includes also the interconnection between Slovakia and Hungary, allowing gas flows through the corridor RO-HU-SK.</t>
  </si>
  <si>
    <t>EAST 13</t>
  </si>
  <si>
    <t>Eastring</t>
  </si>
  <si>
    <t>Eastring - Slovakia</t>
  </si>
  <si>
    <t>TRA-A-628</t>
  </si>
  <si>
    <t>Eustream, a.s.
 (a joint stock company)</t>
  </si>
  <si>
    <t>Interconnector between 4 countries</t>
  </si>
  <si>
    <t>The project groups includes the different parts of the Eastring project.
A bi-directional transmission pipeline to connect existing gas transmission infrastructure in Slovakia, Hungary, Romania and Bulgaria.</t>
  </si>
  <si>
    <t>Eastring - Bulgaria</t>
  </si>
  <si>
    <t>TRA-A-654</t>
  </si>
  <si>
    <t>Eastring - Romania</t>
  </si>
  <si>
    <t>TRA-A-655</t>
  </si>
  <si>
    <t>Eastring - Hungary</t>
  </si>
  <si>
    <t>TRA-A-656</t>
  </si>
  <si>
    <t>EAST_14a</t>
  </si>
  <si>
    <t>Slovenia-Austria interconnection</t>
  </si>
  <si>
    <t>Upgrade of Murfeld/Ceršak interconnection (M1/3 Interconnection Ceršak)</t>
  </si>
  <si>
    <t>TRA-N-389</t>
  </si>
  <si>
    <t>Interconnector SI-AT (TRA-N-389, TRA-N-361)
+ Enabler for Sl side (TRA-N-94)</t>
  </si>
  <si>
    <t>The project groups is composed by projects to upgrade the existing interconnection between AT-Sl at IP Murfeld, as well as, the enabler project on the Slovenian side TRA-N-94.
Enabler project TRA-N-94 increases operational pressure in the slovenian transmission network (M1/1 and M2/1 pipelines), allowing higher flow and bidirectional operation on the gas SI-AT interconnection.</t>
  </si>
  <si>
    <t>GCA 2015/08: Entry/Exit Murfeld</t>
  </si>
  <si>
    <t>TRA-N-361</t>
  </si>
  <si>
    <t xml:space="preserve">CS Kidričevo, 2nd phase of upgrade </t>
  </si>
  <si>
    <t>TRA-N-94</t>
  </si>
  <si>
    <t>EAST_14b</t>
  </si>
  <si>
    <t>Croatia-Slovenia interconnection</t>
  </si>
  <si>
    <t>Interconnection Croatia/Slovenia (Lučko - Zabok - Jezerišće - Sotla)</t>
  </si>
  <si>
    <t>TRA-A-86</t>
  </si>
  <si>
    <t xml:space="preserve">Interconnector HR-Sl (TRA-A-86 and TRA-N-390)
+ Enabler for Sl side  (TRA-N-94)
</t>
  </si>
  <si>
    <t xml:space="preserve">The project group is composed by projects to upgrade the existing interconnection between HR and Sl at IP Rogatec, as well as, the enablers projects (for both sides of the interconnection)
Enabler project TRA-N-94 increases operational pressure in the slovenian transmission network (M1/1 and M2/1 pipelines), allowing higher flow and bidirectional operation on the gas route AT-SI-HR
</t>
  </si>
  <si>
    <t>Upgrade of Rogatec interconnection (M1A/1 Interconnection Rogatec)</t>
  </si>
  <si>
    <t>TRA-N-390</t>
  </si>
  <si>
    <t>EAST_14c</t>
  </si>
  <si>
    <t>Croatia-Slovenia-Austria interconnections</t>
  </si>
  <si>
    <t xml:space="preserve">Interconnector HR-Sl (TRA-A-86, TRA-N-390)
+ Interconnector SI-AT (TRA-N-389, TRA-N-361)
+  enabler for SI side (TRA-N-94)
</t>
  </si>
  <si>
    <t xml:space="preserve">The project group is composed by projects to upgrade the existing
interconnections between HR-SI at IP Rogatec and between AT-SI at
IP Murfeld and allow higher gas flows across AT-SI-HR. The group
includes a new interconnection pipeline between HR and SI (TRA-N-86) as well as the enabler projects TRA-N-94.
Enabler project TRA-N-94 increases operational prssure in the slovenian transmission network (M1/1 and M2/1 pipelines), allowing higher flow and bidirectional operation on the gas route AT-SI-HR
</t>
  </si>
  <si>
    <t>EAST 15</t>
  </si>
  <si>
    <t>North Bosnia-Croatia interconnection</t>
  </si>
  <si>
    <t>Gaspipeline Brod - Zenica</t>
  </si>
  <si>
    <t>TRA-N-224</t>
  </si>
  <si>
    <t>BH-Gas d.o.o.</t>
  </si>
  <si>
    <t>Bosnia Herzegovina</t>
  </si>
  <si>
    <r>
      <t xml:space="preserve">Interconnector HR-BA Slobodnica (North BA)
+ Enabler croatian side (TRA-N-1057) (*)
</t>
    </r>
    <r>
      <rPr>
        <i/>
        <sz val="10"/>
        <color theme="0" tint="-0.499984740745262"/>
        <rFont val="Segoe UI"/>
        <family val="2"/>
      </rPr>
      <t>(*) TRA-N-1057 included only for modelling purposes</t>
    </r>
  </si>
  <si>
    <t>The project group represents a new interconnection between BosniaHerzegovina and Croatia at IP Slobodnica- Bosanski Brod / Zenica and includes the two sides of the investment, as well as, enabler project from croatian side (TRA-N-1057).
Enabler project TRA-N-1057 increases efficiency and flexibility of the croatian transmission network, as well as enables new capacities in the interconnection HR-BA North.</t>
  </si>
  <si>
    <t>Interconnection Croatia -Bosnia and Herzegovina (Slobodnica- Bosanski Brod)</t>
  </si>
  <si>
    <t>TRA-N-66</t>
  </si>
  <si>
    <t>EAST 16a</t>
  </si>
  <si>
    <t>South Bosnia-Croatia interconnection</t>
  </si>
  <si>
    <t>Interconnection Croatia-Bosnia and Herzegovina (South)</t>
  </si>
  <si>
    <t>TRA-A-302</t>
  </si>
  <si>
    <t>Interconnector HR-BA Posusje (South BA)</t>
  </si>
  <si>
    <t xml:space="preserve">The project group represents an interconnection between BosniaHerzegovina and Croatia at IP Posušje and includes the two sides of the investment. </t>
  </si>
  <si>
    <t>Southern Interconnection pipeline BiH/CRO</t>
  </si>
  <si>
    <t>TRA-N-851</t>
  </si>
  <si>
    <t>BH-GAS d.o.o.</t>
  </si>
  <si>
    <t>EAST 16b</t>
  </si>
  <si>
    <t>South Bosnia-Croatia interconnection + IAP</t>
  </si>
  <si>
    <t>Interconnector HR-BA Posusje (South BA)
+ IAP pipeline</t>
  </si>
  <si>
    <r>
      <t xml:space="preserve">The project group is composed by:
&gt; Interconnection between BosniaHerzegovina and Croatia at IP Posušje and includes the two sides of the investment. 
&gt; Ionic-Adriatic Pipeline.
</t>
    </r>
    <r>
      <rPr>
        <sz val="10"/>
        <color rgb="FFFF0000"/>
        <rFont val="Segoe UI"/>
        <family val="2"/>
      </rPr>
      <t xml:space="preserve">
</t>
    </r>
  </si>
  <si>
    <t>Ionian Adriatic Pipeline</t>
  </si>
  <si>
    <t>TRA-A-68</t>
  </si>
  <si>
    <t>EAST 17</t>
  </si>
  <si>
    <t>Greece-Noth Macedonia interconnection</t>
  </si>
  <si>
    <t>Nea-Messimvria to Evzoni/Gevgelija pipeline (IGNM)</t>
  </si>
  <si>
    <t>TRA-A-967</t>
  </si>
  <si>
    <t>The project group represents an interconnection between Greece and North Macedonia at IP Stojakovo village (MK) / Pontoiraklia (GR) and includes the two sides of the investment.</t>
  </si>
  <si>
    <t>Interconnection North Macedonia-Greece (North Macedonian part)</t>
  </si>
  <si>
    <t>TRA-A-980</t>
  </si>
  <si>
    <t>MER JSC Skopje</t>
  </si>
  <si>
    <t>North Macedonia</t>
  </si>
  <si>
    <t>EAST 18</t>
  </si>
  <si>
    <t>UGS Velke Kapusany</t>
  </si>
  <si>
    <t>Underground Gas Storage Velke Kapusany</t>
  </si>
  <si>
    <t>UGS-A-356</t>
  </si>
  <si>
    <t>NAFTA a.s.
 (joint stock company)</t>
  </si>
  <si>
    <t>UGS project + ETR project</t>
  </si>
  <si>
    <t>The project group is composed by a UGS project at Velke Kapusany that will increase injection/withdrawal capacities of the existing UGS infrastructure, as well as a P2G project, which will enable storage of Hidrogen in the UGS.</t>
  </si>
  <si>
    <t>P2G Velke Kapusany</t>
  </si>
  <si>
    <t>ETR-A-312</t>
  </si>
  <si>
    <t>NAFTA a.s. 
(joint stock company)</t>
  </si>
  <si>
    <t>EAST 19</t>
  </si>
  <si>
    <t>FSRU Poland</t>
  </si>
  <si>
    <t>FSRU Polish Baltic Sea Coast</t>
  </si>
  <si>
    <t>LNG-N-947</t>
  </si>
  <si>
    <t>Stand-alone project 
(connecting pipeline included)</t>
  </si>
  <si>
    <t xml:space="preserve">The project group is composed by one stand-alone (FSRU) LNG project to be developed in Poland. It includes also connection from the LNG facility to the transmission grid. </t>
  </si>
  <si>
    <r>
      <t xml:space="preserve">Gas Supply Chain (Black sea) (Phase I) (TRA-F-358, TRA-F-286(*))
+ Gas Supply Chain (Black sea) (Phase II) 
(TRA-A-377, TRA-A-1322)
+ Enablers of Second Phase (TRA-A-123, TRA-A-362)(**)
</t>
    </r>
    <r>
      <rPr>
        <i/>
        <sz val="10"/>
        <color theme="2" tint="-0.499984740745262"/>
        <rFont val="Segoe UI"/>
        <family val="2"/>
      </rPr>
      <t xml:space="preserve">(*) TRA-F-286 Included only for modelling reasons
(**) Commissioning year of enabler TRA-A-123 will be considered for the group
</t>
    </r>
    <r>
      <rPr>
        <sz val="10"/>
        <color theme="8" tint="-0.499984740745262"/>
        <rFont val="Segoe UI"/>
        <family val="2"/>
      </rPr>
      <t>+ Interconnection Slovakia - Hungary</t>
    </r>
    <r>
      <rPr>
        <sz val="10"/>
        <color rgb="FF1F4484"/>
        <rFont val="Segoe UI"/>
        <family val="2"/>
      </rPr>
      <t xml:space="preserve"> (TRA-N-636, TRA-N-1235) and Enhancer project (TRA-N-524)</t>
    </r>
  </si>
  <si>
    <t xml:space="preserve">Additional capacity between NL-DE (TRA-N-809, TRA-N-873)
</t>
  </si>
  <si>
    <t>EAST 20</t>
  </si>
  <si>
    <t>Bilciuresti UGS capacity increase</t>
  </si>
  <si>
    <t>Bilciuresti daily withdrawal capacity increase</t>
  </si>
  <si>
    <t>UGS-F-311</t>
  </si>
  <si>
    <t>UGS stand-alone project</t>
  </si>
  <si>
    <t>The project group is composed by a UGS stand-alone project which aims at increasing withdrawal capacity of existing Bilciuresti UGS.</t>
  </si>
  <si>
    <t>EAST 21</t>
  </si>
  <si>
    <t>Ghercesti UGS</t>
  </si>
  <si>
    <t>Ghercesti underground gas storage in Romania</t>
  </si>
  <si>
    <t>UGS-N-398</t>
  </si>
  <si>
    <t>The project group is composed by a UGS stand-alone project which aims at increasing the existing withdrawl and injection capaities at Ghercesti UGS.</t>
  </si>
  <si>
    <t>EAST 22</t>
  </si>
  <si>
    <t>Interconnection Romania-Ukraine</t>
  </si>
  <si>
    <t>Interconnection between the RO and the UA gas transmission systems</t>
  </si>
  <si>
    <t>TRA-N-596</t>
  </si>
  <si>
    <r>
      <t xml:space="preserve">Interconnector RO-UK
</t>
    </r>
    <r>
      <rPr>
        <i/>
        <sz val="10"/>
        <color rgb="FF1F4484"/>
        <rFont val="Segoe UI"/>
        <family val="2"/>
      </rPr>
      <t>(*) Project TRA-N-502 included only for modelling purposes</t>
    </r>
  </si>
  <si>
    <t>The project group is composed by a new interconnection pipeline between Romania and Ukraine at Siret IP (Ukranian side considered only for modelling reasons)</t>
  </si>
  <si>
    <t>Interconnector Romania - Ukraine</t>
  </si>
  <si>
    <t>TRA-N-502</t>
  </si>
  <si>
    <t>Joint-Stock Company</t>
  </si>
  <si>
    <t>Ukraine</t>
  </si>
  <si>
    <t>EAST 23</t>
  </si>
  <si>
    <t>UGS Chiren</t>
  </si>
  <si>
    <t>UGS Chiren Expansion</t>
  </si>
  <si>
    <t>UGS-A-138</t>
  </si>
  <si>
    <t xml:space="preserve">Balkan Gas HUB projects: UGS project (UGS-A-138)
+ Enabler (TRA-F-298)
</t>
  </si>
  <si>
    <t>The project group is composed by UGS project and its enabler</t>
  </si>
  <si>
    <t>EAST 24a</t>
  </si>
  <si>
    <t xml:space="preserve"> Modernization of Bulgarian GTS (TRA-F-298) and Interconnection Bulgaria-Serbia (TRA-N-137) and Interconnector Greece-Bulgaria
and UGS Chiren expansion
</t>
  </si>
  <si>
    <t>The project group represents the investments related to the construction of the Bulgarian gas hub concept. It includes:
&gt; Increase of transmission capacity of the bulgarian GTS
&gt; New interconnection Bulgaria-Serbia
&gt; Connection of Bulgarian Transmission system with IGB
Additionally, it also includes:
&gt; Increase of injection and withdrawal capacities at Chiren underground storage</t>
  </si>
  <si>
    <t xml:space="preserve"> Interconnection Bulgaria - Serbia</t>
  </si>
  <si>
    <t xml:space="preserve"> UGS Chiren Expansion</t>
  </si>
  <si>
    <t>EAST 24b</t>
  </si>
  <si>
    <t xml:space="preserve"> Modernization of Bulgarian GTS (TRA-F-298) and Interconnection Bulgaria-Serbia (TRA-N-137) + UGS project Chiren expansion + Expansion of Bulgarian Transmission Network (TRA-F-592)
</t>
  </si>
  <si>
    <t>The project group represents the investments related to the construction of the Bulgarian gas hub concept. It includes:
&gt; Increase of transmission capacity of the bulgarian GTS
&gt; New interconnection Bulgaria-Serbia
Additionally, it also includes:
&gt; Increase of injection and withdrawal capacities at Chiren underground storage
&gt; Increase of entry capacity in the Bulgarian gas system from TR</t>
  </si>
  <si>
    <t>Necessary expansion of the Bulgarian gas transmission system</t>
  </si>
  <si>
    <t>TRA-F-592</t>
  </si>
  <si>
    <t>EAST 25</t>
  </si>
  <si>
    <t>Expansion of Bulgarian Transmission Network (TRA-F-592)</t>
  </si>
  <si>
    <t>The project group represents the investments related to the Expansion of the Bulgarian Transmission Network. It includes:
&gt; New interconnection Bulgaria-Serbia
&gt; Increase of entry capacity from TR to BG</t>
  </si>
  <si>
    <t>Poland - Ukraine Gas Interconnection (PL section)</t>
  </si>
  <si>
    <t>TRA-A-621</t>
  </si>
  <si>
    <t>Poland-Ukraine Interconnector (Ukrainian section)</t>
  </si>
  <si>
    <t>TRA-A-561</t>
  </si>
  <si>
    <t>PJSC UKRTRANSGAZ</t>
  </si>
  <si>
    <t>EAST 26b</t>
  </si>
  <si>
    <t>Poland-Ukraine interconnection (with enhancer project North-South gas corridor in Eastern Poland)</t>
  </si>
  <si>
    <r>
      <t>Interconnector PL-UK (TRA-A-621, TRA-A-561(*))
+ Enhancer (TRA-N-245)
(*)</t>
    </r>
    <r>
      <rPr>
        <i/>
        <sz val="10"/>
        <color rgb="FF1F4484"/>
        <rFont val="Segoe UI"/>
        <family val="2"/>
      </rPr>
      <t xml:space="preserve"> Project TRA-A-561 included for modelling purposes only</t>
    </r>
    <r>
      <rPr>
        <sz val="10"/>
        <color rgb="FF1F4484"/>
        <rFont val="Segoe UI"/>
        <family val="2"/>
      </rPr>
      <t xml:space="preserve">
</t>
    </r>
  </si>
  <si>
    <t>The project group is composed by a new interconnection pipeline between Poland and Ukraine (Polish side of the investment), as well as, an enhancer project in the polish side, allowing the interconnection to achieve it's full capacity.</t>
  </si>
  <si>
    <t>EAST 27</t>
  </si>
  <si>
    <t>Grubisno Polje UGS</t>
  </si>
  <si>
    <t>Gas storage facility Grubisno Polje</t>
  </si>
  <si>
    <t>UGS-N-347</t>
  </si>
  <si>
    <t>Podzemno skladiste plina Ltd</t>
  </si>
  <si>
    <t>EAST 28</t>
  </si>
  <si>
    <t>Interconnection Croatia-Serbia</t>
  </si>
  <si>
    <t>Interconnection Croatia/Serbia (Slobdnica-Sotin-Bačko Novo Selo)</t>
  </si>
  <si>
    <t>TRA-A-70</t>
  </si>
  <si>
    <t>Interconnection HR/RS (TRA-A-70)</t>
  </si>
  <si>
    <t xml:space="preserve">Interconnector HR/RS Croatian side of the investment at the point Slobodnica - Sotin/ Bačko Novo Selo </t>
  </si>
  <si>
    <t>SGC 01a</t>
  </si>
  <si>
    <t>Azeri Supply Chain (TAP)</t>
  </si>
  <si>
    <t>Trans Adriatic Pipeline</t>
  </si>
  <si>
    <t>TRA-F-51</t>
  </si>
  <si>
    <t>Trans Adriatic Pipeline AG</t>
  </si>
  <si>
    <t>Metering and Regulating station at Nea Messimvria</t>
  </si>
  <si>
    <t>TRA-F-941</t>
  </si>
  <si>
    <t>Compressor station at Nea Messimvria</t>
  </si>
  <si>
    <t>TRA-N-971</t>
  </si>
  <si>
    <t>TAP interconnection</t>
  </si>
  <si>
    <t>TRA-F-1193</t>
  </si>
  <si>
    <t>SGC 01b</t>
  </si>
  <si>
    <t>Azeri Supply Chain (TAP + Enhancer projects Greece)</t>
  </si>
  <si>
    <t>Compressor station at Nea Messimvria (3rd unit)</t>
  </si>
  <si>
    <t>TRA-F-1276</t>
  </si>
  <si>
    <t>Compressor station at Ambelia</t>
  </si>
  <si>
    <t>TRA-N-1278</t>
  </si>
  <si>
    <t>IAEF - Vlora ccgt</t>
  </si>
  <si>
    <t>TRA-A-1303</t>
  </si>
  <si>
    <t>Albgaz Sha</t>
  </si>
  <si>
    <t>Albania</t>
  </si>
  <si>
    <t>SGC 02a</t>
  </si>
  <si>
    <t>Azeri Supply Chain with expansion projects 
(SCPFX, TANAP X and TAP X)</t>
  </si>
  <si>
    <t>South Caucasus Pipeline Future Expansion (SCPFX)</t>
  </si>
  <si>
    <t>TRA-N-1138</t>
  </si>
  <si>
    <t>SOCAR Midstream Operations LLC</t>
  </si>
  <si>
    <t>Azerbaijan</t>
  </si>
  <si>
    <t>TANAP X- Expansion of Trans Anatolian Natural Gas Pipeline Project</t>
  </si>
  <si>
    <t>TRA-A-782</t>
  </si>
  <si>
    <t>SOCAR (The State Oil Company of the Azerbaijan Republic)</t>
  </si>
  <si>
    <t>Turkey</t>
  </si>
  <si>
    <t>TAP Expansion</t>
  </si>
  <si>
    <t>TRA-N-810</t>
  </si>
  <si>
    <t>Development for new import from the South (Adriatica Line)</t>
  </si>
  <si>
    <t>TRA-N-7</t>
  </si>
  <si>
    <t>Matagiola - Massafra pipeline</t>
  </si>
  <si>
    <t>TRA-N-1195</t>
  </si>
  <si>
    <t>SGC 02b</t>
  </si>
  <si>
    <t>Azeri Supply Chain with expansion projects (SCPFX, TANAP X and TAP X) and enhancer projects 
(Albania and IAP)</t>
  </si>
  <si>
    <t>Full Caspian Supply Chain 
with expansion projects  (SCPFX, TANAP X, TAP X)
and including Albania and IAP</t>
  </si>
  <si>
    <t>SGC 03a</t>
  </si>
  <si>
    <t>Trans Caspian pipeline + Azeri Supply Chain with expansion projects (SCPFX, TANAP X and TAP X)</t>
  </si>
  <si>
    <t>Trans-Caspian</t>
  </si>
  <si>
    <t>TRA-A-339</t>
  </si>
  <si>
    <t>W-Stream Caspian Pipeline Company OU</t>
  </si>
  <si>
    <t>Turkmenistan</t>
  </si>
  <si>
    <t>SGC 03b</t>
  </si>
  <si>
    <t>Trans Caspian pipeline + Azeri Supply Chain with expansion projects (SCPFX, TANAP X and TAP X)
 (including enhancer projects in Albania and IAP)</t>
  </si>
  <si>
    <t>SGC 04</t>
  </si>
  <si>
    <t>Cyprus gasification project (Cyprus Gas2EU)</t>
  </si>
  <si>
    <t>Cyprus Gas2EU</t>
  </si>
  <si>
    <t>LNG-A-1146</t>
  </si>
  <si>
    <t>Ministry of Energy, Commerce and Industry (MECI)</t>
  </si>
  <si>
    <t>Cyprus</t>
  </si>
  <si>
    <t>The project group includes a stand-alone project consisting of a floating solution (FSRU) for LNG imports to Cyprus, including all facilities needed to receive, store and regasify LNG</t>
  </si>
  <si>
    <t>SGC 05a</t>
  </si>
  <si>
    <t>Gas supply chain mediterrean (including full Poseidon pipeline)</t>
  </si>
  <si>
    <t>EastMed Pipeline</t>
  </si>
  <si>
    <t>TRA-A-330</t>
  </si>
  <si>
    <t>Natural Gas Submarine Interconnector Greece-Italy Poseidon S.A</t>
  </si>
  <si>
    <t>Gas supply chain (Mediterranean)
Full Poseidon pipeline considered</t>
  </si>
  <si>
    <r>
      <t xml:space="preserve">The project group represents a gas supply chain which aims at connecting the East Mediterranean gas resources to the European gas system. The corridor starting point is the offshore gas field production in Levantine Basin (Cyprus and Israel) while the destination point is Greece and southern Italy (via Off-Shore section of Poseidon Pipeline) and further north towards Europe via Matagiola - Massafra pipeline (TRA-N-1195) and Adriatica Line (TRA-N-7).
Additionally, this corridor </t>
    </r>
    <r>
      <rPr>
        <sz val="10"/>
        <color rgb="FFFF0000"/>
        <rFont val="Segoe UI"/>
        <family val="2"/>
      </rPr>
      <t xml:space="preserve"> </t>
    </r>
    <r>
      <rPr>
        <sz val="10"/>
        <color rgb="FF1F4484"/>
        <rFont val="Segoe UI"/>
        <family val="2"/>
      </rPr>
      <t>also increase transport of</t>
    </r>
    <r>
      <rPr>
        <sz val="10"/>
        <color rgb="FFFF0000"/>
        <rFont val="Segoe UI"/>
        <family val="2"/>
      </rPr>
      <t xml:space="preserve"> </t>
    </r>
    <r>
      <rPr>
        <sz val="10"/>
        <color rgb="FF1F4484"/>
        <rFont val="Segoe UI"/>
        <family val="2"/>
      </rPr>
      <t xml:space="preserve">flows through Turkey via on-shore section of Poseidon pipeline. </t>
    </r>
  </si>
  <si>
    <t>Metering and Regulating station at Megalopoli</t>
  </si>
  <si>
    <t>TRA-N-1091</t>
  </si>
  <si>
    <t>Poseidon Pipeline</t>
  </si>
  <si>
    <t>TRA-A-10</t>
  </si>
  <si>
    <t xml:space="preserve">Natural Gas Submarine Interconnector Greece-Italy Poseidon S.A </t>
  </si>
  <si>
    <t>SGC 05b</t>
  </si>
  <si>
    <t>Gas supply chain mediterrean (including off-shore section of Poseidon pipeline)</t>
  </si>
  <si>
    <t>Gas supply chain (Mediterranean)
Poseidon pipeline only off-shore section considered</t>
  </si>
  <si>
    <t>The project group represents a gas supply chain which aims at connecting the East Mediterranean gas resources to the European gas system. The corridor starting point is the offshore gas field production in Levantine Basin (Cyprus and Israel) while the destination point is Greece and southern Italy (via Off-Shore section of Poseidon Pipeline) and further north towards Europe via Matagiola - Massafra pipeline (TRA-N-1195) and Adriatica Line (TRA-N-7).</t>
  </si>
  <si>
    <t>Poseidon Pipeline (Off-shore section)</t>
  </si>
  <si>
    <t>Azeri Supply Chain</t>
  </si>
  <si>
    <t>Azeri Supply Chain
+ With enhancer Projects to allow firm flows TAP&gt;GR</t>
  </si>
  <si>
    <t xml:space="preserve">Full Azeri Supply Chain 
with expansion projects (SCPFX, TANAP X, TAP X)
</t>
  </si>
  <si>
    <t>SOCAR 
Midstream Operations LLC</t>
  </si>
  <si>
    <t>Trans Caspian Pipeline 
+ Full Azeri Supply Chain including expansion projects (SCPFX, TANAP X and TAPX)</t>
  </si>
  <si>
    <t>Trans Caspian Pipeline (TCP)
+ Full Azeri Supply Chain including expansion projects (SCPFX, TANAP X and TAP X)
+ including IAP Pipeline and Albania</t>
  </si>
  <si>
    <t>The project group includes the projects part of the Southern Gas
Corridor, the gas supply chain which aims at bringing gas to Europe
from the Caspian region, more specifically Azerbaijan.
Part of the gas infrastructure from the Azeri Supply Chain has been commissioned in 2019 and therefore, are no longer included in this project group (TANAP pipeline, SCPX pipeline)
This project groups includes the necessary developments in the italian and greek transmission networks to ensure flows from Caspian Region to Europe.</t>
  </si>
  <si>
    <t>The project group includes the projects part of the Southern Gas
Corridor, the gas supply chain which aims at bringing gas to Europe
from the Caspian region, more specifically Azerbaijan.
Part of the gas infrastructure from the Azeri Supply Chain has been commissioned in 2019 and therefore, are no longer included in this project group (TANAP pipeline, SCPX pipeline)
This project groups includes the necessary developments in the italian and greek transmission networks to ensure flows from Caspian Region to Europe.
DESFA enhancer projects TRA-F-1276 and TRA-N-1278 will ensure firm capacities from TAP pipeline into the Greek transmission system.</t>
  </si>
  <si>
    <t>The project group includes the projects part of the Expansion of the Southern Gas Corridor.
For this project group,corridor starting point is Azerbaijan, allowing through South Caucasus Pipeline Future Expansion (SCPFX) gas supply for Caspian sea, and  transported to Europe through TANAP X, TAP X and TAP pipelines.
This project groups includes the necessary developments in the italian and greek transmission networks to ensure flows from Azerbaijan to Europe.</t>
  </si>
  <si>
    <t>The project group includes the projects part of the Expansion of the Southern Gas Corridor.
For this project group,corridor starting point is Turkmenistan, allowing through Trans Caspian Pipeline and South Caucasus Pipeline Future Expansion (SCPFX) gas supply for Caspian sea, and  transported to Europe through TANAP X, TAP X and TAP pipelines.
This project groups includes the necessary developments in the italian and greek transmission networks to ensure flows from Caspian Region (both Azerbaijan and Turkmenistan) to Europe.</t>
  </si>
  <si>
    <t>SGC 06</t>
  </si>
  <si>
    <t>Interconntection Italy-Greece</t>
  </si>
  <si>
    <t>Komotini-Thesprotia pipeline</t>
  </si>
  <si>
    <t>TRA-N-14</t>
  </si>
  <si>
    <t>Interconnector GR-IT (TRA-N-14, TRA-N-1246(*))
+ Enabler Greek side (TRA-N-1129)
+ Enablers Italian side (TRA-N-7 and TRA-N-1195)
(*) Project TRA-N-1246 included for modelling purposes only</t>
  </si>
  <si>
    <t>The project group is composed by the interconnection Italy-Greece (greek side), as well as enabler projects from italian and greek side</t>
  </si>
  <si>
    <t>Greece - Italy interconnection</t>
  </si>
  <si>
    <t>TRA-N-1246</t>
  </si>
  <si>
    <t>Compressor Station Kipi Increment</t>
  </si>
  <si>
    <t>TRA-N-1129</t>
  </si>
  <si>
    <t>BEMIP 01</t>
  </si>
  <si>
    <t>Enhancement of Latvia-Lithuania  interconnection</t>
  </si>
  <si>
    <t>Enhancement of Latvia-Lithuania interconnection (Lithuania's part)</t>
  </si>
  <si>
    <t>TRA-A-342</t>
  </si>
  <si>
    <t>AB Amber Grid</t>
  </si>
  <si>
    <t>Lithuania</t>
  </si>
  <si>
    <t>Interconnector LT-LV (TRA-A-342, TRA-A-382)</t>
  </si>
  <si>
    <t xml:space="preserve">The project group aims at enhancing the transmission capacity of
the gas systems between Latvia and Lithuania. The group includes
the two sides of the investments </t>
  </si>
  <si>
    <t>Enhancement of Latvia-Lithuania interconnection (Latvian part)</t>
  </si>
  <si>
    <t>TRA-A-382</t>
  </si>
  <si>
    <t>JSC "Conexus Baltic Grid"</t>
  </si>
  <si>
    <t>Latvia</t>
  </si>
  <si>
    <t>BEMIP 02</t>
  </si>
  <si>
    <t>Inculkalns UGS</t>
  </si>
  <si>
    <t>Enhancement of Incukalns UGS</t>
  </si>
  <si>
    <t>UGS-F-374</t>
  </si>
  <si>
    <t>Stand-alone UGS project (UGS-F-374)</t>
  </si>
  <si>
    <t>Project group is composed by stand-alone Inculkalns UGS project</t>
  </si>
  <si>
    <t>BEMIP 03</t>
  </si>
  <si>
    <t>Enhancement of Latvia-Lithuania  interconnection + Inculkalns UGS</t>
  </si>
  <si>
    <t xml:space="preserve">Interconnector LT-LV (TRA-A-342, TRA-A-382)
+ Enhancer UGS-F-374
</t>
  </si>
  <si>
    <t>The project group aims at enhancing the transmission capacity of
the gas systems between Latvia and Lithuania. The group includes
the two sides of the investments  and the enhancer project UGS-N-374, which increase flexiblity and security of supply of Latvian and Lithuanian transmission networks.</t>
  </si>
  <si>
    <t>BEMIP 04</t>
  </si>
  <si>
    <t>Baltic pipe project</t>
  </si>
  <si>
    <t>Baltic Pipe project – onshore section in Denmark</t>
  </si>
  <si>
    <t>TRA-F-780</t>
  </si>
  <si>
    <t>Energinet</t>
  </si>
  <si>
    <t>Denmark</t>
  </si>
  <si>
    <r>
      <t xml:space="preserve">Interconnector DK-PL (TRA-F-780, TRA-A-271, TRA-A-1173)
</t>
    </r>
    <r>
      <rPr>
        <sz val="11"/>
        <color theme="2" tint="-0.499984740745262"/>
        <rFont val="Calibri"/>
        <family val="2"/>
        <scheme val="minor"/>
      </rPr>
      <t>+ Enabler TRA-A-394 (*)</t>
    </r>
    <r>
      <rPr>
        <sz val="11"/>
        <color theme="1"/>
        <rFont val="Calibri"/>
        <family val="2"/>
        <scheme val="minor"/>
      </rPr>
      <t xml:space="preserve">
</t>
    </r>
    <r>
      <rPr>
        <i/>
        <sz val="11"/>
        <color theme="2" tint="-0.499984740745262"/>
        <rFont val="Calibri"/>
        <family val="2"/>
        <scheme val="minor"/>
      </rPr>
      <t xml:space="preserve">(*) Enabler considered only  for modelling purposes </t>
    </r>
  </si>
  <si>
    <t>The project group aims at connecting the gas transmission systems in Poland, Denmark and the upstream system in the North Sea with a view of transporting Norwegian gas to the countries in the Baltic Sea region and Central-Eastern Europe. The group includes the two sides of the investments (TRA-N-780 and TRA-N-271), an off-shore section crossing the Baltic Sea (TRA-N-1173) as well the enabler project TRA-N-394 (included only for modelling purposes).
Enabler Project TRA-N-394 will connect the Norwegian gas system with Denmark (via off-shore pipeline), allowing norwegian supplies to arrive to DK, PL and its neighbouring countries.</t>
  </si>
  <si>
    <r>
      <t>TRA-</t>
    </r>
    <r>
      <rPr>
        <b/>
        <sz val="10"/>
        <color rgb="FFFF0000"/>
        <rFont val="Segoe UI"/>
        <family val="2"/>
      </rPr>
      <t>A</t>
    </r>
    <r>
      <rPr>
        <b/>
        <sz val="10"/>
        <color theme="1" tint="0.499984740745262"/>
        <rFont val="Segoe UI"/>
        <family val="2"/>
      </rPr>
      <t>-780</t>
    </r>
  </si>
  <si>
    <t>Poland - Denmark interconnection (Baltic Pipe) - offshore section</t>
  </si>
  <si>
    <t>TRA-A-271</t>
  </si>
  <si>
    <t>Poland - Denmark interconnection (Baltic Pipe) - onshore section in Poland</t>
  </si>
  <si>
    <t>TRA-A-1173</t>
  </si>
  <si>
    <t>Norwegian tie-in to Danish upstream system</t>
  </si>
  <si>
    <t>TRA-A-394</t>
  </si>
  <si>
    <t>Energinet.dk</t>
  </si>
  <si>
    <t>BEMIP 05a</t>
  </si>
  <si>
    <t xml:space="preserve">GIPL </t>
  </si>
  <si>
    <t>Gas Interconnection Poland-Lithuania (GIPL) - PL section</t>
  </si>
  <si>
    <t>TRA-F-212</t>
  </si>
  <si>
    <t>Interconnector PL-LT</t>
  </si>
  <si>
    <t>The project group represents the interconnection between Li and PL and includes the two sides of the investment. Aims at establishing a bi-directional interconnection between the gas transmission systems in the two countries</t>
  </si>
  <si>
    <t>Gas Interconnection Poland-Lithuania (GIPL) (Lithuania's section)</t>
  </si>
  <si>
    <t>TRA-F-341</t>
  </si>
  <si>
    <t>BEMIP 05b</t>
  </si>
  <si>
    <t>GIPL + Enhancement of Latvia-Lithuania interconnection</t>
  </si>
  <si>
    <t>Interconnector PL-LT (TRA-F-212, TRA-F-341)
+ Interconnector LT-LV (TRA-A-342, TRA-A-382)</t>
  </si>
  <si>
    <t xml:space="preserve">The project group represents the interconnection pipeline between Lithuania and Poland (with the two sides of the investments) together with the projects enhancing the transmission capacity of the gas systems between Latvia and Lithuania. </t>
  </si>
  <si>
    <t>BEMIP 07</t>
  </si>
  <si>
    <t>Expansion of Świnoujście LNG</t>
  </si>
  <si>
    <t>Upgrade of LNG terminal in Świnoujście</t>
  </si>
  <si>
    <t>LNG-F-272</t>
  </si>
  <si>
    <t>The project group is composed by one stand-alone LNG project which aims at expanding the capacity of the existing LNG terminal in Świnoujście, Poland.</t>
  </si>
  <si>
    <t>BEMIP 08</t>
  </si>
  <si>
    <t>Paldiski LNG</t>
  </si>
  <si>
    <t>Paldiski LNG Terminal</t>
  </si>
  <si>
    <t>LNG-A-79</t>
  </si>
  <si>
    <t>Balti Gaas plc</t>
  </si>
  <si>
    <t>Estonia</t>
  </si>
  <si>
    <t>The project group is composed by one stand-alone LNG project to be developed in Estonia. It includes also the evacuation pipeline connecting the LNG facility to the transmission grid.</t>
  </si>
  <si>
    <t>BEMIP 09</t>
  </si>
  <si>
    <t>Klaipeda LNG</t>
  </si>
  <si>
    <t>LNG Terminal in Klaipeda</t>
  </si>
  <si>
    <t>LNG-F-824</t>
  </si>
  <si>
    <t>AB Klaipėdos Nafta</t>
  </si>
  <si>
    <t>The project group is composed by:
&gt; The existing LNG terminal of Klaipeda which is an FSRU  wich includes also the evacuation pipeline connecting the LNG facility to the transmission grid.
&gt; This project group describes how LNG terminal operations will be organized after 2024 when the Time Charter Party (TCP) signed by the operator of the LNG terminal agreement for 10 years will expire.</t>
  </si>
  <si>
    <t>BEMIP 10</t>
  </si>
  <si>
    <t>Skulte LNG</t>
  </si>
  <si>
    <t>LNG-N-912</t>
  </si>
  <si>
    <t>AS Skulte LNG Terminal</t>
  </si>
  <si>
    <t>LNG terminal Skulte FRU (LNG-N-912)
 + Connecting pipe terminal to Inculkalns UGS (TRA-N-1181)</t>
  </si>
  <si>
    <t>The project group is composed by LNG FRU project to be developed in Latvia and the evacuation pipeline of the FRU unit that will be directly linked to Latvia Incukalns underground storage facilities.</t>
  </si>
  <si>
    <t>Connecting pipe to LNG terminal in Latvia</t>
  </si>
  <si>
    <t>TRA-N-1181</t>
  </si>
  <si>
    <t>BEMIP 11</t>
  </si>
  <si>
    <t>Tallinn LNG</t>
  </si>
  <si>
    <t>LNG-A-962</t>
  </si>
  <si>
    <t>Liwathon E.O.S. AS / Port of Tallinn AS</t>
  </si>
  <si>
    <t>Modernization Bulgarian GTS+ Interconnector IBS and IGB+ UGS Chiren expansion</t>
  </si>
  <si>
    <t xml:space="preserve">Modernization Bulgarian GTS + Expansion of the Bulgarian GTS + Interconnector IBS + UGS Chiren expansion </t>
  </si>
  <si>
    <t>Expansion of the Bulgarian GTS Stand-alone</t>
  </si>
  <si>
    <r>
      <t xml:space="preserve">LNG expansion project (LNG-N-227)
+ Enabler (TRA-N-269)
</t>
    </r>
    <r>
      <rPr>
        <i/>
        <sz val="10"/>
        <color theme="0" tint="-0.499984740745262"/>
        <rFont val="Segoe UI"/>
        <family val="2"/>
      </rPr>
      <t>(*) Project TRA-N-269 included only for modelling purposes</t>
    </r>
  </si>
  <si>
    <r>
      <t xml:space="preserve">L/H Project Netherlands (TRA-F-307)
</t>
    </r>
    <r>
      <rPr>
        <i/>
        <sz val="10"/>
        <color theme="0" tint="-0.499984740745262"/>
        <rFont val="Segoe UI"/>
        <family val="2"/>
      </rPr>
      <t>(*) Project TRA-F-949 Included only for modelling purposes</t>
    </r>
    <r>
      <rPr>
        <sz val="10"/>
        <color rgb="FF1F4484"/>
        <rFont val="Segoe UI"/>
        <family val="2"/>
      </rPr>
      <t xml:space="preserve">
</t>
    </r>
  </si>
  <si>
    <r>
      <t xml:space="preserve">LNG terminal 2nd phase (LNG-N-815) + Connecting pipe (TRA-F-90)
+ Transmission pipeline TRA-N-75 and TRA-N-1058
+ Enablers 2nd phase (TRA-N-1057*)
</t>
    </r>
    <r>
      <rPr>
        <i/>
        <sz val="10"/>
        <color theme="0" tint="-0.499984740745262"/>
        <rFont val="Segoe UI"/>
        <family val="2"/>
      </rPr>
      <t>(*) TRA-N-1057 Included only for modelling reasons</t>
    </r>
    <r>
      <rPr>
        <sz val="10"/>
        <color rgb="FF1F4484"/>
        <rFont val="Segoe UI"/>
        <family val="2"/>
      </rPr>
      <t xml:space="preserve">
</t>
    </r>
  </si>
  <si>
    <r>
      <t xml:space="preserve">Interconnector Polish side (TRA-F-275) 
</t>
    </r>
    <r>
      <rPr>
        <sz val="10"/>
        <color theme="2" tint="-0.499984740745262"/>
        <rFont val="Segoe UI"/>
        <family val="2"/>
      </rPr>
      <t>+ Interconnector Slovakian side (TRA-F-190) (*)</t>
    </r>
    <r>
      <rPr>
        <sz val="10"/>
        <color rgb="FF1F4484"/>
        <rFont val="Segoe UI"/>
        <family val="2"/>
      </rPr>
      <t xml:space="preserve">
+ Enhancer (TRA-N-245)
</t>
    </r>
    <r>
      <rPr>
        <i/>
        <sz val="10"/>
        <color theme="2" tint="-0.499984740745262"/>
        <rFont val="Segoe UI"/>
        <family val="2"/>
      </rPr>
      <t>(*) Included only for modelling reasons</t>
    </r>
    <r>
      <rPr>
        <sz val="10"/>
        <color rgb="FF1F4484"/>
        <rFont val="Segoe UI"/>
        <family val="2"/>
      </rPr>
      <t xml:space="preserve">
</t>
    </r>
  </si>
  <si>
    <r>
      <t xml:space="preserve">Interconnector GR-North Macedonia (TRA-A-967 and TRA-A-980)
</t>
    </r>
    <r>
      <rPr>
        <i/>
        <sz val="10"/>
        <color theme="2" tint="-0.499984740745262"/>
        <rFont val="Segoe UI"/>
        <family val="2"/>
      </rPr>
      <t>(*) Project TRA-A-980 included only for modelling purposes</t>
    </r>
  </si>
  <si>
    <t>Project has not declared PCI intention during last TYNDP18</t>
  </si>
  <si>
    <t>Project</t>
  </si>
  <si>
    <t xml:space="preserve">Project has declared PCI intention during last TYNDP18 </t>
  </si>
  <si>
    <t>Legend</t>
  </si>
  <si>
    <t xml:space="preserve">Project has no capacity and is enabler of 
project TRA-N-959 </t>
  </si>
  <si>
    <t>TRA-F-964</t>
  </si>
  <si>
    <t>New NTS developments for taking over gas from the Black Sea shore</t>
  </si>
  <si>
    <t>Project does not have capacity and is not an enabler project</t>
  </si>
  <si>
    <t>Reganosa</t>
  </si>
  <si>
    <t>LNG-A-296</t>
  </si>
  <si>
    <t>Mugardos LNG Terminal: 2nd Jetty</t>
  </si>
  <si>
    <t>LNG terminal not connected to the main transmission network</t>
  </si>
  <si>
    <t>Sweden</t>
  </si>
  <si>
    <t>Swedegas AB</t>
  </si>
  <si>
    <t>LNG-A-32</t>
  </si>
  <si>
    <t>Gothenburg LNG</t>
  </si>
  <si>
    <t>BEMIP 06</t>
  </si>
  <si>
    <t>Project can not be modelled, since operator of South Caucasus Pipeline (SOCAR Midstream Operations LLC) has not confirmed capacity upstream</t>
  </si>
  <si>
    <t>Georgia</t>
  </si>
  <si>
    <t>White Stream Ltd</t>
  </si>
  <si>
    <t>TRA-N-53</t>
  </si>
  <si>
    <t>White Stream</t>
  </si>
  <si>
    <t>SGC 05</t>
  </si>
  <si>
    <t>Project TRA-F-139 is an enabler of above project (TRA-N-959)</t>
  </si>
  <si>
    <t>TRA-F-139</t>
  </si>
  <si>
    <t>Interconnection of the NTS with the DTS and reverse flow at Isaccea</t>
  </si>
  <si>
    <r>
      <t>Project not matched by HU side (FGSZ) at the point</t>
    </r>
    <r>
      <rPr>
        <i/>
        <sz val="10"/>
        <color rgb="FF1F4484"/>
        <rFont val="Segoe UI"/>
        <family val="2"/>
      </rPr>
      <t xml:space="preserve"> Csanadpalota 2</t>
    </r>
    <r>
      <rPr>
        <sz val="10"/>
        <color rgb="FF1F4484"/>
        <rFont val="Segoe UI"/>
        <family val="2"/>
      </rPr>
      <t xml:space="preserve">
(HU side project has been cancelled)</t>
    </r>
  </si>
  <si>
    <t>TRA-N-959</t>
  </si>
  <si>
    <t>Further enlargement of the BG—RO—HU—AT transmission corridor (BRUA) phase 3</t>
  </si>
  <si>
    <r>
      <t xml:space="preserve">Project not matched by FGSZ at the point </t>
    </r>
    <r>
      <rPr>
        <i/>
        <sz val="10"/>
        <color rgb="FF1F4484"/>
        <rFont val="Segoe UI"/>
        <family val="2"/>
      </rPr>
      <t>Mosonmagyarovar</t>
    </r>
  </si>
  <si>
    <t>TRA-N-423</t>
  </si>
  <si>
    <t>GCA Mosonmagyaróvár</t>
  </si>
  <si>
    <t>TRA-A-161</t>
  </si>
  <si>
    <t>South Transit East Pyrenees (STEP) - ENAGAS</t>
  </si>
  <si>
    <t>Group 
Name</t>
  </si>
  <si>
    <t>Traditional Projects Non-modelled</t>
  </si>
  <si>
    <t>CNG and L-CNG stations</t>
  </si>
  <si>
    <t>ETR-F-516</t>
  </si>
  <si>
    <t>Snam4mobility</t>
  </si>
  <si>
    <t>Biomethane plants development</t>
  </si>
  <si>
    <t>ETR-F-523</t>
  </si>
  <si>
    <t>West Grid Synergy</t>
  </si>
  <si>
    <t>ETR-F-587</t>
  </si>
  <si>
    <t>Biomethane: Reverse flow projects</t>
  </si>
  <si>
    <t>ETR-N-624</t>
  </si>
  <si>
    <t>Biomethane reverse flow Denmark</t>
  </si>
  <si>
    <t>ETR-A-64</t>
  </si>
  <si>
    <t>Supercritical water gasification facilities</t>
  </si>
  <si>
    <t>ETR-A-437</t>
  </si>
  <si>
    <t>N.V. Nederlandse Gasunie</t>
  </si>
  <si>
    <t>Sun2Hy</t>
  </si>
  <si>
    <t>ETR-A-504</t>
  </si>
  <si>
    <t xml:space="preserve">Enagas S.A. </t>
  </si>
  <si>
    <t>Hub Baleares</t>
  </si>
  <si>
    <t>ETR-A-519</t>
  </si>
  <si>
    <t>Hub País Vasco</t>
  </si>
  <si>
    <t>ETR-N-501</t>
  </si>
  <si>
    <t>Hub Murcia</t>
  </si>
  <si>
    <t>ETR-N-521</t>
  </si>
  <si>
    <t>Hub Aragon</t>
  </si>
  <si>
    <t>ETR-N-537</t>
  </si>
  <si>
    <t>GNI Renewable Gas Central Grid Injection Project</t>
  </si>
  <si>
    <t>ETR-N-20</t>
  </si>
  <si>
    <t>Ervia Cork CCUS</t>
  </si>
  <si>
    <t>ETR-N-22</t>
  </si>
  <si>
    <t>Power to Gas Production with infrastructure building/enhacement in Latvia</t>
  </si>
  <si>
    <t>ETR-N-80</t>
  </si>
  <si>
    <t>Biomethane production with infrastructure building/enhancement in Latvia</t>
  </si>
  <si>
    <t>ETR-N-125</t>
  </si>
  <si>
    <t>HyOffWind Zeebrugge</t>
  </si>
  <si>
    <t>ETR-N-300</t>
  </si>
  <si>
    <t>Fluxys, Eoly, Parkwind</t>
  </si>
  <si>
    <t>Greening of Gas (GoG)</t>
  </si>
  <si>
    <t>ETR-N-306</t>
  </si>
  <si>
    <t>Czechia</t>
  </si>
  <si>
    <t>G2F - Gas to Future</t>
  </si>
  <si>
    <t>ETR-N-315</t>
  </si>
  <si>
    <t>North Sea Wind Power Hub</t>
  </si>
  <si>
    <t>ETR-N-322</t>
  </si>
  <si>
    <t>Hydrogen transmission backbone Netherlands</t>
  </si>
  <si>
    <t>ETR-N-370</t>
  </si>
  <si>
    <t>Djewels</t>
  </si>
  <si>
    <t>ETR-N-396</t>
  </si>
  <si>
    <t>Nouryon</t>
  </si>
  <si>
    <t>hybridge - gas grid infrastructure</t>
  </si>
  <si>
    <t>ETR-N-406</t>
  </si>
  <si>
    <t>Open Grid Europe GmbH</t>
  </si>
  <si>
    <t>P2G integrated in Reganosa NG Transmission Grid</t>
  </si>
  <si>
    <t>ETR-N-427</t>
  </si>
  <si>
    <t>Hydrogen Region Lausitz</t>
  </si>
  <si>
    <t>ETR-N-449</t>
  </si>
  <si>
    <t>ONTRAS Gastransport GmbH</t>
  </si>
  <si>
    <t>Element Eins</t>
  </si>
  <si>
    <t>ETR-N-452</t>
  </si>
  <si>
    <t>L2DG (LNG to Decarbonised Gas)</t>
  </si>
  <si>
    <t>ETR-N-483</t>
  </si>
  <si>
    <t>Energy Park Bad Lauchstädt</t>
  </si>
  <si>
    <t>ETR-N-562</t>
  </si>
  <si>
    <t>Transport of hydrogen into natural gas network</t>
  </si>
  <si>
    <t>ETR-N-595</t>
  </si>
  <si>
    <t>Project to facilitate biomethane production plants inteconnection</t>
  </si>
  <si>
    <t>ETR-N-617</t>
  </si>
  <si>
    <t>Snam Rete Gas</t>
  </si>
  <si>
    <t>Jupiter 1000: first industrial demonstrator of Power to Gas in France</t>
  </si>
  <si>
    <t>ETR-F-546</t>
  </si>
  <si>
    <t>GRTgaz, Terega</t>
  </si>
  <si>
    <t>Impulse 2025</t>
  </si>
  <si>
    <t>ETR-F-743</t>
  </si>
  <si>
    <t>Teréga</t>
  </si>
  <si>
    <t>Power to gas plant in the south of Italy</t>
  </si>
  <si>
    <t>ETR-N-591</t>
  </si>
  <si>
    <t>GETH2-ETR 1</t>
  </si>
  <si>
    <t>ETR-N-633</t>
  </si>
  <si>
    <t>Nowega GmbH</t>
  </si>
  <si>
    <t>Biomethane: connecting production units and reverse flow projects</t>
  </si>
  <si>
    <t>ETR-N-728</t>
  </si>
  <si>
    <t>TEREGA</t>
  </si>
  <si>
    <t>Renewable Methane according to NEP2020</t>
  </si>
  <si>
    <t>ETR-N-616</t>
  </si>
  <si>
    <t>Renewable Hydrogen according to NEP2020</t>
  </si>
  <si>
    <t>ETR-N-622</t>
  </si>
  <si>
    <t xml:space="preserve">CORE LNGas hive and LNGHIVE2 Infrastructure and logistic solutions </t>
  </si>
  <si>
    <t>ETR-F-541</t>
  </si>
  <si>
    <t>Enagas Transporte S.A.U.</t>
  </si>
  <si>
    <t>Sector coupling: hybrid compressor station</t>
  </si>
  <si>
    <t>ETR-F-599</t>
  </si>
  <si>
    <t>Railway project roadmap. Transformation to LNG</t>
  </si>
  <si>
    <t>ETR-F-632</t>
  </si>
  <si>
    <t>Fos Tonkin LNG Terminal Evolution</t>
  </si>
  <si>
    <t>ETR-N-226</t>
  </si>
  <si>
    <t>Antwerp@C</t>
  </si>
  <si>
    <t>ETR-N-401</t>
  </si>
  <si>
    <t>Fluxys and Antwerp Port Authority</t>
  </si>
  <si>
    <t>Microliquefaction plants</t>
  </si>
  <si>
    <t>ETR-N-528</t>
  </si>
  <si>
    <t>Porthos</t>
  </si>
  <si>
    <t>ETR-A-430</t>
  </si>
  <si>
    <t>Athos</t>
  </si>
  <si>
    <t>ETR-N-432</t>
  </si>
  <si>
    <t>PEGASUS</t>
  </si>
  <si>
    <t>ETR-N-305</t>
  </si>
  <si>
    <t>2.1.2.2</t>
  </si>
  <si>
    <t>Yes</t>
  </si>
  <si>
    <t>URL</t>
  </si>
  <si>
    <t>Non-Confidential</t>
  </si>
  <si>
    <t/>
  </si>
  <si>
    <t>No</t>
  </si>
  <si>
    <t>Less-Advanced</t>
  </si>
  <si>
    <t>NA</t>
  </si>
  <si>
    <t>Confidential</t>
  </si>
  <si>
    <t>Biomethane productions interconnection</t>
  </si>
  <si>
    <t>TRA-N-1265</t>
  </si>
  <si>
    <t>RN_16</t>
  </si>
  <si>
    <t>N/A</t>
  </si>
  <si>
    <t xml:space="preserve">GCP GAZ-SYSTEM/ONTRAS - incremental capacity project </t>
  </si>
  <si>
    <t>TRA-N-1202</t>
  </si>
  <si>
    <t>RN_05</t>
  </si>
  <si>
    <t>RN_09</t>
  </si>
  <si>
    <t>ENURA S.p.A.</t>
  </si>
  <si>
    <t>Sardinia Methanization</t>
  </si>
  <si>
    <t>TRA-N-1194</t>
  </si>
  <si>
    <t>7.1.1</t>
  </si>
  <si>
    <t>6.20.3</t>
  </si>
  <si>
    <t>7.1.3</t>
  </si>
  <si>
    <t>6.9.1</t>
  </si>
  <si>
    <t>5.3 and 5.4</t>
  </si>
  <si>
    <t>6.26.1.3</t>
  </si>
  <si>
    <t>2.2.1.4</t>
  </si>
  <si>
    <t>7.5</t>
  </si>
  <si>
    <t>6.24.10.2</t>
  </si>
  <si>
    <t>UGS Damasławek</t>
  </si>
  <si>
    <t>UGS-N-914</t>
  </si>
  <si>
    <t>NTS developments in North-Vest Romania</t>
  </si>
  <si>
    <t>TRA-N-598</t>
  </si>
  <si>
    <t>Enagas S.A.</t>
  </si>
  <si>
    <t>Thyssengas GmbH, Gasunie Deutschland Transport Services GmbH, Tennet TSO Gm</t>
  </si>
  <si>
    <t>5515</t>
  </si>
  <si>
    <t>S.G.I. S.p.A.</t>
  </si>
  <si>
    <t>Stazione di Spinta "San Marco"</t>
  </si>
  <si>
    <t>TRA-N-439</t>
  </si>
  <si>
    <t>GCA 2015/05</t>
  </si>
  <si>
    <t>6.24.1.3</t>
  </si>
  <si>
    <t>552-01 / 554-01 / 555-01</t>
  </si>
  <si>
    <t>Fluxys TENP GmbH &amp; Open Grid Europe GmbH</t>
  </si>
  <si>
    <t>TENP Security of Supply</t>
  </si>
  <si>
    <t>TRA-N-402</t>
  </si>
  <si>
    <t>Falticeni UGS</t>
  </si>
  <si>
    <t>UGS-N-399</t>
  </si>
  <si>
    <t>6.20.6</t>
  </si>
  <si>
    <t>RN_03</t>
  </si>
  <si>
    <t>Interconnection with Slovenia</t>
  </si>
  <si>
    <t>TRA-N-354</t>
  </si>
  <si>
    <t>1.37</t>
  </si>
  <si>
    <t>Interconnection Croatia/Slovenia (Umag-Koper)</t>
  </si>
  <si>
    <t>TRA-N-336</t>
  </si>
  <si>
    <t>NAFTA a.s. (joint stock company)</t>
  </si>
  <si>
    <t>S.G.I. SpA</t>
  </si>
  <si>
    <t>Snam S.p.A.</t>
  </si>
  <si>
    <t>Italy-Sardinia Virtual Pipeline</t>
  </si>
  <si>
    <t>LNG-N-304</t>
  </si>
  <si>
    <t>C7, C8, C9 (3 sections)</t>
  </si>
  <si>
    <t>Mugardos LNG Terminal: Storage Extension</t>
  </si>
  <si>
    <t>LNG-N-297</t>
  </si>
  <si>
    <t>6.2.2</t>
  </si>
  <si>
    <t>Sectin 5.2 (5.2.3)</t>
  </si>
  <si>
    <t>6.10</t>
  </si>
  <si>
    <t>Balkan Gas Hub - Interconnection Bulgaria - Serbia</t>
  </si>
  <si>
    <t>2.2.1.2</t>
  </si>
  <si>
    <t>6.8.1</t>
  </si>
  <si>
    <t>C2</t>
  </si>
  <si>
    <t>M3 pipeline reconstruction from CS Ajdovščina to Šempeter/Gorizia</t>
  </si>
  <si>
    <t>TRA-N-108</t>
  </si>
  <si>
    <t>C5</t>
  </si>
  <si>
    <t>6.26.1.2</t>
  </si>
  <si>
    <t>C1</t>
  </si>
  <si>
    <t>5.1.2</t>
  </si>
  <si>
    <t>Ervia (parent company of Gas Networks Ireland)</t>
  </si>
  <si>
    <t>RN_07</t>
  </si>
  <si>
    <t>Additional Southern developments</t>
  </si>
  <si>
    <t>TRA-N-9</t>
  </si>
  <si>
    <t>RN_06</t>
  </si>
  <si>
    <t>Import developments from North-East</t>
  </si>
  <si>
    <t>TRA-N-8</t>
  </si>
  <si>
    <t>RN_04</t>
  </si>
  <si>
    <t>7.3.4</t>
  </si>
  <si>
    <t>PiP1</t>
  </si>
  <si>
    <t>Advanced</t>
  </si>
  <si>
    <t>7.7</t>
  </si>
  <si>
    <t>SNTGN Tranzgaz SA</t>
  </si>
  <si>
    <t>Romania-Serbia Interconnection</t>
  </si>
  <si>
    <t>TRA-A-1268</t>
  </si>
  <si>
    <t>Energy sector, no. 2</t>
  </si>
  <si>
    <t>2.1.2.1</t>
  </si>
  <si>
    <t>Paragraph 3 point 7</t>
  </si>
  <si>
    <t xml:space="preserve">N/A. </t>
  </si>
  <si>
    <t xml:space="preserve">Guitiriz - Lugo - Zamora pipeline </t>
  </si>
  <si>
    <t>TRA-A-950</t>
  </si>
  <si>
    <t>TANAP X- Expansion of Trans Anatolian Natural Gas Pipeline Projec</t>
  </si>
  <si>
    <t>Plan de conversion du gaz B en gaz H</t>
  </si>
  <si>
    <t>5.21</t>
  </si>
  <si>
    <t>Wilhelmshaven LNG-Terminal Anbindungsleitung</t>
  </si>
  <si>
    <t>TRA-A-408</t>
  </si>
  <si>
    <t>7.2</t>
  </si>
  <si>
    <t>6.24.4.5</t>
  </si>
  <si>
    <t>7.3.1</t>
  </si>
  <si>
    <t>-</t>
  </si>
  <si>
    <t>Carregado Compressor Station</t>
  </si>
  <si>
    <t>TRA-A-320</t>
  </si>
  <si>
    <t>No Number- Name: Ampliación Planta de Reganosa. Ampliación de Emisión a 825,600 Nm3/h</t>
  </si>
  <si>
    <t>Mugardos LNG Terminal: Send-out Increase</t>
  </si>
  <si>
    <t>LNG-A-295</t>
  </si>
  <si>
    <t xml:space="preserve">n.a. </t>
  </si>
  <si>
    <t>5.1.3</t>
  </si>
  <si>
    <t>8.5</t>
  </si>
  <si>
    <t>6.20.4</t>
  </si>
  <si>
    <t>Section 5.3 (5.3.1)</t>
  </si>
  <si>
    <t>6.20.2</t>
  </si>
  <si>
    <t>Balkan Gas Hub - UGS Chiren Expansion</t>
  </si>
  <si>
    <t>12.10.</t>
  </si>
  <si>
    <t>6.24.4.3</t>
  </si>
  <si>
    <t>1.30, 1.31, 1.22</t>
  </si>
  <si>
    <t>1.12, 1.25-1.27, 5.5</t>
  </si>
  <si>
    <t>8.6</t>
  </si>
  <si>
    <t>Project GO4LNG LNG terminal Gothenburg</t>
  </si>
  <si>
    <t>Section 4.3.2</t>
  </si>
  <si>
    <t>5.19</t>
  </si>
  <si>
    <t>5.4</t>
  </si>
  <si>
    <t>5.3</t>
  </si>
  <si>
    <t>Shannon LNG Ltd</t>
  </si>
  <si>
    <t>Shannon LNG Terminal and Connecting Pipeline</t>
  </si>
  <si>
    <t>LNG-A-30</t>
  </si>
  <si>
    <t>n.a.</t>
  </si>
  <si>
    <t>7.3.3</t>
  </si>
  <si>
    <t>7.8</t>
  </si>
  <si>
    <t>FID</t>
  </si>
  <si>
    <t>Upgrading GMS Isaccea 1 and GMS Negru Voda 1</t>
  </si>
  <si>
    <t>TRA-F-1277</t>
  </si>
  <si>
    <t>2.1.2.8</t>
  </si>
  <si>
    <t>414-01 an 415-01</t>
  </si>
  <si>
    <t>Compressor Station Krummhoern</t>
  </si>
  <si>
    <t>TRA-F-1271</t>
  </si>
  <si>
    <t>507-01k</t>
  </si>
  <si>
    <t>NGT GmbH / GUD GmbH &amp; Co. KG / Fluxys D GmbH</t>
  </si>
  <si>
    <t>Upgrade Sülstorf station</t>
  </si>
  <si>
    <t>TRA-F-1267</t>
  </si>
  <si>
    <t>422/01</t>
  </si>
  <si>
    <t>Open Grid Europe GmbH and Thyssengas GmbH</t>
  </si>
  <si>
    <t>CS Elten</t>
  </si>
  <si>
    <t>TRA-F-1254</t>
  </si>
  <si>
    <t>RN_17</t>
  </si>
  <si>
    <t>Interconnection with production in Gela</t>
  </si>
  <si>
    <t>TRA-F-1241</t>
  </si>
  <si>
    <t>RN_02</t>
  </si>
  <si>
    <t>JSC "UKRTRANSGAZ"</t>
  </si>
  <si>
    <t xml:space="preserve">Trans-Balkan Bi-directional Flow </t>
  </si>
  <si>
    <t>TRA-F-1169</t>
  </si>
  <si>
    <t>7.6</t>
  </si>
  <si>
    <t>6.24.10.3</t>
  </si>
  <si>
    <t>TAG 2016-01</t>
  </si>
  <si>
    <t>Trans Austria Gasleitung GmbH</t>
  </si>
  <si>
    <t>TAG Reverse Flow</t>
  </si>
  <si>
    <t>TRA-F-954</t>
  </si>
  <si>
    <t>Nord Stream 2 AG</t>
  </si>
  <si>
    <t>Nord Stream 2</t>
  </si>
  <si>
    <t>TRA-F-937</t>
  </si>
  <si>
    <t>TRA-F-918</t>
  </si>
  <si>
    <t>Capacity4Gas – CZ/SK</t>
  </si>
  <si>
    <t>paragraph 3.2</t>
  </si>
  <si>
    <t>8.2.2</t>
  </si>
  <si>
    <t>Elering AS</t>
  </si>
  <si>
    <t>Enhancement of Estonia-Latvia interconnection</t>
  </si>
  <si>
    <t>TRA-F-915</t>
  </si>
  <si>
    <t>4.1.1.3. Lanžhot</t>
  </si>
  <si>
    <t>eustream,a.s. (a joint-stock company)</t>
  </si>
  <si>
    <t>Capacity increase at IP Lanžhot entry</t>
  </si>
  <si>
    <t>TRA-F-902</t>
  </si>
  <si>
    <t>Action Plan of National Energy Independence strategy, aprroved by the Goverment on 2018-12-05, task 8.1.1.1.</t>
  </si>
  <si>
    <t>312-02</t>
  </si>
  <si>
    <t>GRTgaz Deutschland GmbH</t>
  </si>
  <si>
    <t>CS Rimpar</t>
  </si>
  <si>
    <t>TRA-F-755</t>
  </si>
  <si>
    <t>Section 5.1. (5.1.1)</t>
  </si>
  <si>
    <t>6.25.4</t>
  </si>
  <si>
    <t>Balkan Gas Hub-Necessary expansion of the Bulgarian gas transmission system</t>
  </si>
  <si>
    <t>L/H Conversion</t>
  </si>
  <si>
    <t>5681</t>
  </si>
  <si>
    <t>SGI S.p.A.</t>
  </si>
  <si>
    <t>SAN MARCO - RECANATI</t>
  </si>
  <si>
    <t>TRA-F-424</t>
  </si>
  <si>
    <t>5712</t>
  </si>
  <si>
    <t>SGI S.p.A:</t>
  </si>
  <si>
    <t>Larino - Chieti</t>
  </si>
  <si>
    <t>TRA-F-409</t>
  </si>
  <si>
    <t>not applicable</t>
  </si>
  <si>
    <t>8.2.4</t>
  </si>
  <si>
    <t>6.24.1.2</t>
  </si>
  <si>
    <t>7.4</t>
  </si>
  <si>
    <t xml:space="preserve">NTS developments in North-East Romania </t>
  </si>
  <si>
    <t>TRA-F-357</t>
  </si>
  <si>
    <t>036-04</t>
  </si>
  <si>
    <t>bayernets GmbH</t>
  </si>
  <si>
    <t>CS Wertingen</t>
  </si>
  <si>
    <t>TRA-F-340</t>
  </si>
  <si>
    <t>5.1</t>
  </si>
  <si>
    <t>6.5.5</t>
  </si>
  <si>
    <t>Compressor station 1 at the Croatian gas transmission system</t>
  </si>
  <si>
    <t>TRA-F-334</t>
  </si>
  <si>
    <t xml:space="preserve">203-02, 204-02a-d, 205-02a-b, 416-02, </t>
  </si>
  <si>
    <t>ZEELINK</t>
  </si>
  <si>
    <t>TRA-F-329</t>
  </si>
  <si>
    <t>Section 5.5.</t>
  </si>
  <si>
    <t>6.8.2</t>
  </si>
  <si>
    <t>Balkan Gas Hub – Modernization and rehabilitation of the Bulgarian GTS</t>
  </si>
  <si>
    <t>410-01a and 410-01b</t>
  </si>
  <si>
    <t>GASCADE Gastransport GmbH</t>
  </si>
  <si>
    <t>NOWAL - Nord West Anbindungsleitung</t>
  </si>
  <si>
    <t>TRA-F-291</t>
  </si>
  <si>
    <t>8.7</t>
  </si>
  <si>
    <t>STOGIT</t>
  </si>
  <si>
    <t>System Enhancements - Stogit - on-shore gas fields</t>
  </si>
  <si>
    <t>UGS-F-260</t>
  </si>
  <si>
    <t>6.2.11</t>
  </si>
  <si>
    <t>North - South Gas Corridor in Western Poland</t>
  </si>
  <si>
    <t>TRA-F-247</t>
  </si>
  <si>
    <t>305-02</t>
  </si>
  <si>
    <t>5.10</t>
  </si>
  <si>
    <t>Reverse Flow TENP Germany</t>
  </si>
  <si>
    <t>TRA-F-208</t>
  </si>
  <si>
    <t>No code in the NDP</t>
  </si>
  <si>
    <t>Gascan</t>
  </si>
  <si>
    <t>Tenerife LNG Terminal</t>
  </si>
  <si>
    <t>LNG-F-183</t>
  </si>
  <si>
    <t>Musel LNG terminal</t>
  </si>
  <si>
    <t>LNG-F-178</t>
  </si>
  <si>
    <t>Gran Canaria LNG Terminal</t>
  </si>
  <si>
    <t>LNG-F-163</t>
  </si>
  <si>
    <t>7.3</t>
  </si>
  <si>
    <t>6.24.10.1</t>
  </si>
  <si>
    <t>Italian biomethane production</t>
  </si>
  <si>
    <t>PRJ-G-127</t>
  </si>
  <si>
    <t>2.2.1.5</t>
  </si>
  <si>
    <t>Incremental capacity between Greece and Italy</t>
  </si>
  <si>
    <t>PRJ-G-122</t>
  </si>
  <si>
    <t>7.9</t>
  </si>
  <si>
    <t>Romania - Ukraine Gas Interconnection</t>
  </si>
  <si>
    <t>PRJ-G-121</t>
  </si>
  <si>
    <t>Biomethane: reverse flow projets in France</t>
  </si>
  <si>
    <t>PRJ-G-118</t>
  </si>
  <si>
    <t>CCS/U Netherlands</t>
  </si>
  <si>
    <t>PRJ-G-115</t>
  </si>
  <si>
    <t>LNG terminal in Latvia</t>
  </si>
  <si>
    <t>PRJ-G-108</t>
  </si>
  <si>
    <t>chapter 3.3</t>
  </si>
  <si>
    <t>PRJ-G-107</t>
  </si>
  <si>
    <t>Hydrogen network northwest Europe</t>
  </si>
  <si>
    <t>PRJ-G-105</t>
  </si>
  <si>
    <t>C4</t>
  </si>
  <si>
    <t>6.26.1.5</t>
  </si>
  <si>
    <t xml:space="preserve">GCA 2015/08 </t>
  </si>
  <si>
    <t>6.26.1.4</t>
  </si>
  <si>
    <t>Bidirectional gas route Austria-Slovenia</t>
  </si>
  <si>
    <t>PRJ-G-066</t>
  </si>
  <si>
    <t>12.12.</t>
  </si>
  <si>
    <t>6.23</t>
  </si>
  <si>
    <t>C3</t>
  </si>
  <si>
    <t>Hungary – Slovenia interconnection</t>
  </si>
  <si>
    <t>PRJ-G-060</t>
  </si>
  <si>
    <t>LNG terminal in northern Greece / Alexandroupolis</t>
  </si>
  <si>
    <t>PRJ-G-055</t>
  </si>
  <si>
    <t>6.5.2</t>
  </si>
  <si>
    <t>Entry capacity expansion GATE terminal</t>
  </si>
  <si>
    <t>TRA-N-192</t>
  </si>
  <si>
    <t>unknown see GTS</t>
  </si>
  <si>
    <t>Gate</t>
  </si>
  <si>
    <t>Gate terminal phase 3</t>
  </si>
  <si>
    <t>LNG-A-50</t>
  </si>
  <si>
    <t>LNG</t>
  </si>
  <si>
    <t>PRJ-G-054</t>
  </si>
  <si>
    <t>Augmentation des capacités d’entrée à partir du terminal de Montoir de 10 à 12,5 Gm³/an</t>
  </si>
  <si>
    <t>Montoir Extension</t>
  </si>
  <si>
    <t>PRJ-G-050</t>
  </si>
  <si>
    <t>Extension du terminal de Fos Cavaou à 16,5 Gm³/an</t>
  </si>
  <si>
    <t>Fos Cavaou Extension</t>
  </si>
  <si>
    <t>PRJ-G-049</t>
  </si>
  <si>
    <t>7.1.2</t>
  </si>
  <si>
    <t>6.24.4.4</t>
  </si>
  <si>
    <t xml:space="preserve">12.5 </t>
  </si>
  <si>
    <t>6.24.4.6</t>
  </si>
  <si>
    <t>12.5.</t>
  </si>
  <si>
    <t>6.24.1.1</t>
  </si>
  <si>
    <t>RO-HU Transmission Corridor</t>
  </si>
  <si>
    <t>PRJ-G-047</t>
  </si>
  <si>
    <t>4.1.1.3 a) Firm transmission capacity increase at the IP Veľké Zlievce</t>
  </si>
  <si>
    <t>6.2.13</t>
  </si>
  <si>
    <t xml:space="preserve">eustream,a.s. </t>
  </si>
  <si>
    <t>TRA-N-636</t>
  </si>
  <si>
    <t>Development of Transmission Capacity at Slovak-Hungarian interconnector</t>
  </si>
  <si>
    <t>TRA-N-524 (new nr will be received once project is approved)</t>
  </si>
  <si>
    <t>Enhancement of the capacity at SK-HU interconnector</t>
  </si>
  <si>
    <t>PRJ-G-045</t>
  </si>
  <si>
    <t>12.13.</t>
  </si>
  <si>
    <t>6.25.1</t>
  </si>
  <si>
    <t>Section 5.1 (5.1.2)</t>
  </si>
  <si>
    <t>None</t>
  </si>
  <si>
    <t>eustream, a.s. (a joint stock company)</t>
  </si>
  <si>
    <t>Pipeline system from Bulgaria via Romania and Hungary to Slovakia [currently known as "Eastring“</t>
  </si>
  <si>
    <t>PRJ-G-041</t>
  </si>
  <si>
    <t>No number</t>
  </si>
  <si>
    <t>5.5.1</t>
  </si>
  <si>
    <t>South Transit East Pyrenees (STEP) - TEREGA</t>
  </si>
  <si>
    <t>TRA-A-252</t>
  </si>
  <si>
    <t>STEP (South Transit East Pyrenees)</t>
  </si>
  <si>
    <t>PRJ-G-039</t>
  </si>
  <si>
    <t>5.4.1</t>
  </si>
  <si>
    <t>Interconnection ES-PT (3rd interconnection)</t>
  </si>
  <si>
    <t>PRJ-G-036</t>
  </si>
  <si>
    <t>507-01 g,  507-01 h, ID 507-02 i,  507-01 j, 507-01 m</t>
  </si>
  <si>
    <t>Upgrade for IP Deutschneudorf et al. for More Capacity</t>
  </si>
  <si>
    <t>TRA-F-814</t>
  </si>
  <si>
    <t>412-03, 507-01a,b,c,d,e,f</t>
  </si>
  <si>
    <t>GASCADE GmbH / Fluxys Deutschland GmbH / GUD GmbH&amp;Co.KG / ONTRAS GmbH</t>
  </si>
  <si>
    <t>EUGAL - Europaeische Gasanbindungsleitung (European Gaslink)</t>
  </si>
  <si>
    <t>TRA-F-763</t>
  </si>
  <si>
    <t>TRA-F-752</t>
  </si>
  <si>
    <t>Capacity4Gas – DE/CZ</t>
  </si>
  <si>
    <t>More capacity – DE/CZ Capacity4Gas Project</t>
  </si>
  <si>
    <t>PRJ-G-034</t>
  </si>
  <si>
    <t>ID 221-01 ID; ID 222-02; ID 223-01</t>
  </si>
  <si>
    <t>GUD: Complete conversion to H-gas</t>
  </si>
  <si>
    <t>TRA-N-955</t>
  </si>
  <si>
    <t>ID 300-02</t>
  </si>
  <si>
    <t>Embedding CS Folmhusen in H-Gas</t>
  </si>
  <si>
    <t>TRA-A-951</t>
  </si>
  <si>
    <t>432-02b</t>
  </si>
  <si>
    <t>Transferring L-gas infrastructure to H-gas</t>
  </si>
  <si>
    <t>PRJ-G-030</t>
  </si>
  <si>
    <t>Poland - Ukraine Gas Interconnection</t>
  </si>
  <si>
    <t>PRJ-G-028</t>
  </si>
  <si>
    <t>ID300-01</t>
  </si>
  <si>
    <t xml:space="preserve">LNG Terminal Brunsbuettel - Grid Integration </t>
  </si>
  <si>
    <t>TRA-A-1199</t>
  </si>
  <si>
    <t>GermanLNG Terminal GmbH</t>
  </si>
  <si>
    <t>LNG Terminal Brunsbuettel</t>
  </si>
  <si>
    <t>LNG-A-1198</t>
  </si>
  <si>
    <t>PRJ-G-023</t>
  </si>
  <si>
    <t>6.2.10</t>
  </si>
  <si>
    <t>TRA-N-136</t>
  </si>
  <si>
    <t>6.2.10; 6.2.12</t>
  </si>
  <si>
    <t>Poland - Czech Republic Interconnection</t>
  </si>
  <si>
    <t>PRJ-G-022</t>
  </si>
  <si>
    <t>8.3.2</t>
  </si>
  <si>
    <t>8.3.1</t>
  </si>
  <si>
    <t>Baltic Pipe Project</t>
  </si>
  <si>
    <t>PRJ-G-021</t>
  </si>
  <si>
    <t>6.5.1</t>
  </si>
  <si>
    <t>TRA-N-882</t>
  </si>
  <si>
    <t>6.5.4.</t>
  </si>
  <si>
    <t>ID504-01a; ID504-01b; ID504-01c</t>
  </si>
  <si>
    <t xml:space="preserve">Gasunie Deutschland Transport Services GmbH </t>
  </si>
  <si>
    <t>Additional transport of gas volumes to the Netherlands</t>
  </si>
  <si>
    <t>TRA-A-808</t>
  </si>
  <si>
    <t>Additional capacity at Oude Statenzijl from Germany to the Netherlands</t>
  </si>
  <si>
    <t>PRJ-G-018</t>
  </si>
  <si>
    <t>n/a</t>
  </si>
  <si>
    <t>Gas Interconnection Poland-Lithuania (GIPL)</t>
  </si>
  <si>
    <t>PRJ-G-017</t>
  </si>
  <si>
    <t>No 11 - Framework Energy Strategy of BiH until 2035 and PTG4 - Strategic Plan and Program of Development Energy Sector in FBiH 2009</t>
  </si>
  <si>
    <t>West Interconnection BiH/CRO</t>
  </si>
  <si>
    <t>TRA-N-910</t>
  </si>
  <si>
    <t>1.35 and 1.36</t>
  </si>
  <si>
    <t>Interconnection Croatia-Bosnia and Herzegovina (west)</t>
  </si>
  <si>
    <t>TRA-N-303</t>
  </si>
  <si>
    <t>West Interconnection of BiH and Croatia</t>
  </si>
  <si>
    <t>PRJ-G-015</t>
  </si>
  <si>
    <t xml:space="preserve">No 10 in Framework Energy Strategy BiH until 2035 and PTG2 in SPP </t>
  </si>
  <si>
    <t>1.13</t>
  </si>
  <si>
    <t>South Interconnection of BiH and Croatia</t>
  </si>
  <si>
    <t>PRJ-G-014</t>
  </si>
  <si>
    <t>PTG1</t>
  </si>
  <si>
    <t>1.15</t>
  </si>
  <si>
    <t>North Interconnection of BiH and Croatia</t>
  </si>
  <si>
    <t>PRJ-G-013</t>
  </si>
  <si>
    <t>8.1.1</t>
  </si>
  <si>
    <t>Baltic Connector Oy</t>
  </si>
  <si>
    <t>Finland</t>
  </si>
  <si>
    <t>Balticconnector Finnish part</t>
  </si>
  <si>
    <t>TRA-F-928</t>
  </si>
  <si>
    <t>Balticconnector</t>
  </si>
  <si>
    <t>TRA-F-895</t>
  </si>
  <si>
    <t>Interconnection Estonia – Finland</t>
  </si>
  <si>
    <t>PRJ-G-011</t>
  </si>
  <si>
    <t>8.2.1</t>
  </si>
  <si>
    <t>Latvia - Lithuania interconnection</t>
  </si>
  <si>
    <t>PRJ-G-010</t>
  </si>
  <si>
    <t>6.2.1</t>
  </si>
  <si>
    <t>4.1.1.1.-PL-SK gas interconnection</t>
  </si>
  <si>
    <t>Poland – Slovakia Gas Interconnection</t>
  </si>
  <si>
    <t>PRJ-G-008</t>
  </si>
  <si>
    <t>1.32</t>
  </si>
  <si>
    <t>6.5.6</t>
  </si>
  <si>
    <t xml:space="preserve"> 1.19, 1.20, 1.21</t>
  </si>
  <si>
    <t>1.18</t>
  </si>
  <si>
    <t>LNG terminal on the island of Krk</t>
  </si>
  <si>
    <t>6.5.1; 6.5.6</t>
  </si>
  <si>
    <t>Krk LNG terminal with connecting and evacuation pipelines towards Hungary and beyond</t>
  </si>
  <si>
    <t>PRJ-G-004</t>
  </si>
  <si>
    <t>C12</t>
  </si>
  <si>
    <t>6.26.6</t>
  </si>
  <si>
    <t>1.9, 1.10, 1.11</t>
  </si>
  <si>
    <t>6.26.1.1</t>
  </si>
  <si>
    <t>Interconnection Slovenia-Croatia (Gas pipeline Lučko-Zabok-Rogatec)</t>
  </si>
  <si>
    <t>PRJ-G-003</t>
  </si>
  <si>
    <t>TRA-N-133</t>
  </si>
  <si>
    <t xml:space="preserve">GCA 2015/01a </t>
  </si>
  <si>
    <t>6.4</t>
  </si>
  <si>
    <t>Bidirectional Austrian - Czech Interconnection (BACI)</t>
  </si>
  <si>
    <t>PRJ-G-002</t>
  </si>
  <si>
    <t>5.1.1</t>
  </si>
  <si>
    <t>PCI 5.1.1</t>
  </si>
  <si>
    <t>Physical Reverse Flow at Moffat interconnection point (IE/UK)</t>
  </si>
  <si>
    <t>PRJ-G-001</t>
  </si>
  <si>
    <t>NDP Number</t>
  </si>
  <si>
    <t>Is Part of a NDP</t>
  </si>
  <si>
    <t>Project Website</t>
  </si>
  <si>
    <t>Project Alternative OPEX (in million € per year)</t>
  </si>
  <si>
    <t>Project OPEX (in million € per year)</t>
  </si>
  <si>
    <t>Project OPEX Confidential</t>
  </si>
  <si>
    <t>Project Alternative CAPEX  (in million €)</t>
  </si>
  <si>
    <t>Project CAPEX  (in million €)</t>
  </si>
  <si>
    <t>Project CAPEX Confidential</t>
  </si>
  <si>
    <t>Intention to apply to 5th PCI List</t>
  </si>
  <si>
    <t>PCI 3rd List Code</t>
  </si>
  <si>
    <t>PCI 3rd List</t>
  </si>
  <si>
    <t>Maturity Status</t>
  </si>
  <si>
    <t>Project Name</t>
  </si>
  <si>
    <t>Code</t>
  </si>
  <si>
    <t>PRJ Status</t>
  </si>
  <si>
    <t>PRJ Name</t>
  </si>
  <si>
    <t>PRJ Code</t>
  </si>
  <si>
    <t>Investment Project Main Information</t>
  </si>
  <si>
    <t>Project has NOT declared PCI intention, however needs to be included in the Project Group for modelling reasons</t>
  </si>
  <si>
    <t>Melita Trans Gas Pipeline
Malta-Italy interconnection</t>
  </si>
  <si>
    <t>Galsi Pipeline Project</t>
  </si>
  <si>
    <t>The project group includes the projects part of the Expansion of the Southern Gas Corridor.
For this project group,corridor starting point is Azerbaijan, allowing through South Caucasus Pipeline Future Expansion (SCPFX) gas supply for Caspian sea, and  transported to Europe through TANAP X, TAP X and TAP pipelines.
This project groups includes the necessary developments in the italian and greek transmission networks to ensure flows from Azerbaijan to Europe.
This project groups includes Ionian Adriatic Pipeline  allowing Caspian supplies to arrive to HR, BA, AL and ME</t>
  </si>
  <si>
    <t>The project group includes the projects part of the Expansion of the Southern Gas Corridor.
For this project group, corridor starting point is Turkmenistan, allowing through Trans Caspian Pipeline and South Caucasus Pipeline Future Expansion (SCPFX) gas supply for Caspian sea, and  transported to Europe through TANAP X, TAP X and TAP pipelines.
This project groups includes the necessary developments in the italian and greek transmission networks to ensure flows from Caspian Region (both Azerbaijan and Turkmenistan) to Europe.This project groups includes Ionian Adriatic Pipeline allowing Caspian supplies to arrive to HR, BA, AL and ME</t>
  </si>
  <si>
    <t>Reasoning for non-modelling</t>
  </si>
  <si>
    <t>Albanian network is not simulated by ENTSOG</t>
  </si>
  <si>
    <t>coo</t>
  </si>
  <si>
    <t>(*)  DISCLAIMER: The below PS-CBA groups represent the basis for ENTSOG TYNDP2020 Project-Specific Cost-Benefit Analysis. In very few instances, following the results of its assessment, ENTSOG could undertake corrective actions on a limited number of groups</t>
  </si>
  <si>
    <r>
      <t xml:space="preserve">TYNDP2020 PS-CBA Groups  </t>
    </r>
    <r>
      <rPr>
        <vertAlign val="superscript"/>
        <sz val="16"/>
        <color rgb="FF1F4484"/>
        <rFont val="Calibri"/>
        <family val="2"/>
        <scheme val="minor"/>
      </rPr>
      <t>(*)</t>
    </r>
  </si>
  <si>
    <r>
      <rPr>
        <b/>
        <sz val="11"/>
        <color rgb="FF1F4484"/>
        <rFont val="Calibri"/>
        <family val="2"/>
        <scheme val="minor"/>
      </rPr>
      <t>Enabler issue</t>
    </r>
    <r>
      <rPr>
        <sz val="11"/>
        <color rgb="FF1F4484"/>
        <rFont val="Calibri"/>
        <family val="2"/>
        <scheme val="minor"/>
      </rPr>
      <t xml:space="preserve">
modifications based on enabler project information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</si>
</sst>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rgb="FFFA7D00"/>
      <name val="Calibri"/>
      <family val="2"/>
      <scheme val="minor"/>
    </font>
    <font>
      <b/>
      <i/>
      <sz val="10"/>
      <color rgb="FF696969"/>
      <name val="Segoe UI Semibold"/>
      <family val="2"/>
    </font>
    <font>
      <b/>
      <i/>
      <sz val="10"/>
      <color theme="0" tint="-0.499984740745262"/>
      <name val="Segoe UI Semibold"/>
      <family val="2"/>
    </font>
    <font>
      <b/>
      <sz val="10"/>
      <color rgb="FF1F4484"/>
      <name val="Segoe UI"/>
      <family val="2"/>
    </font>
    <font>
      <sz val="10"/>
      <color rgb="FF1F4484"/>
      <name val="Segoe UI"/>
      <family val="2"/>
    </font>
    <font>
      <sz val="10"/>
      <color rgb="FF1F4484"/>
      <name val="Calibri"/>
      <family val="2"/>
    </font>
    <font>
      <sz val="9"/>
      <color rgb="FF1F4484"/>
      <name val="Segoe UI"/>
      <family val="2"/>
    </font>
    <font>
      <b/>
      <sz val="10"/>
      <color theme="1" tint="0.499984740745262"/>
      <name val="Segoe UI"/>
      <family val="2"/>
    </font>
    <font>
      <sz val="11"/>
      <color rgb="FF1F4484"/>
      <name val="Calibri"/>
      <family val="2"/>
      <scheme val="minor"/>
    </font>
    <font>
      <b/>
      <sz val="11"/>
      <color rgb="FF1F4484"/>
      <name val="Calibri"/>
      <family val="2"/>
      <scheme val="minor"/>
    </font>
    <font>
      <b/>
      <sz val="12"/>
      <color rgb="FFFA7D00"/>
      <name val="Calibri"/>
      <family val="2"/>
      <scheme val="minor"/>
    </font>
    <font>
      <b/>
      <sz val="24"/>
      <color rgb="FFFA7D00"/>
      <name val="Calibri"/>
      <family val="2"/>
      <scheme val="minor"/>
    </font>
    <font>
      <i/>
      <sz val="10"/>
      <color rgb="FF1F4484"/>
      <name val="Segoe UI"/>
      <family val="2"/>
    </font>
    <font>
      <sz val="10"/>
      <color theme="2" tint="-0.499984740745262"/>
      <name val="Segoe UI"/>
      <family val="2"/>
    </font>
    <font>
      <i/>
      <sz val="10"/>
      <color theme="2" tint="-0.499984740745262"/>
      <name val="Segoe UI"/>
      <family val="2"/>
    </font>
    <font>
      <b/>
      <sz val="10"/>
      <color theme="0" tint="-0.499984740745262"/>
      <name val="Segoe UI"/>
      <family val="2"/>
    </font>
    <font>
      <b/>
      <sz val="10"/>
      <name val="Segoe UI"/>
      <family val="2"/>
    </font>
    <font>
      <b/>
      <sz val="10"/>
      <color rgb="FFFF0000"/>
      <name val="Segoe UI"/>
      <family val="2"/>
    </font>
    <font>
      <i/>
      <sz val="10"/>
      <color theme="0" tint="-0.499984740745262"/>
      <name val="Segoe UI"/>
      <family val="2"/>
    </font>
    <font>
      <sz val="10"/>
      <color rgb="FFFF0000"/>
      <name val="Segoe UI"/>
      <family val="2"/>
    </font>
    <font>
      <sz val="10"/>
      <color theme="8" tint="-0.499984740745262"/>
      <name val="Segoe UI"/>
      <family val="2"/>
    </font>
    <font>
      <sz val="11"/>
      <color rgb="FF000000"/>
      <name val="Calibri"/>
      <family val="2"/>
      <scheme val="minor"/>
    </font>
    <font>
      <sz val="11"/>
      <color theme="2" tint="-0.499984740745262"/>
      <name val="Calibri"/>
      <family val="2"/>
      <scheme val="minor"/>
    </font>
    <font>
      <i/>
      <sz val="11"/>
      <color theme="2" tint="-0.499984740745262"/>
      <name val="Calibri"/>
      <family val="2"/>
      <scheme val="minor"/>
    </font>
    <font>
      <sz val="11"/>
      <name val="Calibri"/>
      <family val="2"/>
    </font>
    <font>
      <u/>
      <sz val="10"/>
      <color rgb="FF1F4484"/>
      <name val="Segoe UI"/>
      <family val="2"/>
    </font>
    <font>
      <sz val="16"/>
      <color rgb="FF696969"/>
      <name val="Segoe UI Semibold"/>
      <family val="2"/>
    </font>
    <font>
      <sz val="16"/>
      <color rgb="FF1F4484"/>
      <name val="Calibri"/>
      <family val="2"/>
      <scheme val="minor"/>
    </font>
    <font>
      <vertAlign val="superscript"/>
      <sz val="16"/>
      <color rgb="FF1F4484"/>
      <name val="Calibri"/>
      <family val="2"/>
      <scheme val="minor"/>
    </font>
  </fonts>
  <fills count="13">
    <fill>
      <patternFill patternType="none"/>
    </fill>
    <fill>
      <patternFill patternType="gray125"/>
    </fill>
    <fill>
      <patternFill patternType="solid">
        <fgColor rgb="FFF2F2F2"/>
      </patternFill>
    </fill>
    <fill>
      <patternFill patternType="solid">
        <fgColor rgb="FFC1D537"/>
        <bgColor rgb="FFC1D537"/>
      </patternFill>
    </fill>
    <fill>
      <patternFill patternType="solid">
        <fgColor rgb="FFFFC000"/>
        <bgColor rgb="FFC1D537"/>
      </patternFill>
    </fill>
    <fill>
      <patternFill patternType="solid">
        <fgColor theme="2"/>
        <bgColor indexed="64"/>
      </patternFill>
    </fill>
    <fill>
      <patternFill patternType="solid">
        <fgColor rgb="FFFFE285"/>
        <bgColor indexed="64"/>
      </patternFill>
    </fill>
    <fill>
      <patternFill patternType="solid">
        <fgColor rgb="FFF6F9E3"/>
        <bgColor indexed="64"/>
      </patternFill>
    </fill>
    <fill>
      <patternFill patternType="solid">
        <fgColor theme="0"/>
        <bgColor indexed="64"/>
      </patternFill>
    </fill>
    <fill>
      <patternFill patternType="solid">
        <fgColor theme="6" tint="0.59999389629810485"/>
        <bgColor indexed="64"/>
      </patternFill>
    </fill>
    <fill>
      <patternFill patternType="solid">
        <fgColor rgb="FFD0CECE"/>
        <bgColor indexed="64"/>
      </patternFill>
    </fill>
    <fill>
      <patternFill patternType="solid">
        <fgColor theme="3" tint="0.79998168889431442"/>
        <bgColor indexed="64"/>
      </patternFill>
    </fill>
    <fill>
      <patternFill patternType="solid">
        <fgColor theme="0" tint="-0.14999847407452621"/>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1F4484"/>
      </top>
      <bottom style="thin">
        <color rgb="FF1F4484"/>
      </bottom>
      <diagonal/>
    </border>
    <border>
      <left/>
      <right style="thin">
        <color rgb="FF1F4484"/>
      </right>
      <top style="thin">
        <color rgb="FF1F4484"/>
      </top>
      <bottom style="thin">
        <color rgb="FF1F4484"/>
      </bottom>
      <diagonal/>
    </border>
    <border>
      <left/>
      <right/>
      <top style="thin">
        <color indexed="64"/>
      </top>
      <bottom/>
      <diagonal/>
    </border>
    <border>
      <left/>
      <right/>
      <top style="thin">
        <color theme="4" tint="-0.499984740745262"/>
      </top>
      <bottom style="thin">
        <color theme="4" tint="-0.499984740745262"/>
      </bottom>
      <diagonal/>
    </border>
    <border>
      <left/>
      <right/>
      <top/>
      <bottom style="thin">
        <color theme="4" tint="-0.499984740745262"/>
      </bottom>
      <diagonal/>
    </border>
    <border>
      <left/>
      <right/>
      <top style="thin">
        <color theme="4" tint="-0.499984740745262"/>
      </top>
      <bottom/>
      <diagonal/>
    </border>
    <border>
      <left/>
      <right/>
      <top style="thin">
        <color theme="4" tint="-0.499984740745262"/>
      </top>
      <bottom style="thin">
        <color rgb="FFC0C0C0"/>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rgb="FF1F4484"/>
      </top>
      <bottom/>
      <diagonal/>
    </border>
    <border>
      <left/>
      <right/>
      <top style="double">
        <color theme="4" tint="-0.499984740745262"/>
      </top>
      <bottom/>
      <diagonal/>
    </border>
    <border>
      <left/>
      <right/>
      <top/>
      <bottom style="thin">
        <color rgb="FFC0C0C0"/>
      </bottom>
      <diagonal/>
    </border>
    <border>
      <left/>
      <right/>
      <top style="thin">
        <color theme="4" tint="-0.499984740745262"/>
      </top>
      <bottom style="thin">
        <color indexed="64"/>
      </bottom>
      <diagonal/>
    </border>
    <border>
      <left/>
      <right/>
      <top/>
      <bottom style="thin">
        <color rgb="FF1F4484"/>
      </bottom>
      <diagonal/>
    </border>
    <border>
      <left/>
      <right/>
      <top style="thin">
        <color theme="4" tint="-0.499984740745262"/>
      </top>
      <bottom style="double">
        <color theme="4" tint="-0.499984740745262"/>
      </bottom>
      <diagonal/>
    </border>
    <border>
      <left/>
      <right/>
      <top style="double">
        <color rgb="FF002060"/>
      </top>
      <bottom/>
      <diagonal/>
    </border>
    <border>
      <left/>
      <right/>
      <top style="double">
        <color rgb="FF002060"/>
      </top>
      <bottom style="thin">
        <color rgb="FF1F4484"/>
      </bottom>
      <diagonal/>
    </border>
    <border>
      <left/>
      <right/>
      <top style="thin">
        <color theme="4" tint="-0.499984740745262"/>
      </top>
      <bottom style="thin">
        <color rgb="FF1F4484"/>
      </bottom>
      <diagonal/>
    </border>
    <border>
      <left/>
      <right/>
      <top style="thin">
        <color rgb="FF1F4484"/>
      </top>
      <bottom style="thin">
        <color theme="4" tint="-0.499984740745262"/>
      </bottom>
      <diagonal/>
    </border>
    <border>
      <left/>
      <right/>
      <top style="double">
        <color theme="4" tint="-0.499984740745262"/>
      </top>
      <bottom style="thin">
        <color rgb="FF1F4484"/>
      </bottom>
      <diagonal/>
    </border>
    <border>
      <left style="thin">
        <color rgb="FF1F4484"/>
      </left>
      <right style="thin">
        <color rgb="FF1F4484"/>
      </right>
      <top style="thin">
        <color rgb="FF1F4484"/>
      </top>
      <bottom style="thin">
        <color rgb="FF1F4484"/>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s>
  <cellStyleXfs count="3">
    <xf numFmtId="0" fontId="0" fillId="0" borderId="0"/>
    <xf numFmtId="0" fontId="1" fillId="2" borderId="1" applyNumberFormat="0" applyAlignment="0" applyProtection="0"/>
    <xf numFmtId="0" fontId="22" fillId="0" borderId="0"/>
  </cellStyleXfs>
  <cellXfs count="180">
    <xf numFmtId="0" fontId="0" fillId="0" borderId="0" xfId="0"/>
    <xf numFmtId="0" fontId="2" fillId="3" borderId="2" xfId="0" applyFont="1" applyFill="1" applyBorder="1" applyAlignment="1">
      <alignment horizontal="center" vertical="center" wrapText="1" readingOrder="1"/>
    </xf>
    <xf numFmtId="0" fontId="2" fillId="3" borderId="3" xfId="0" applyFont="1" applyFill="1" applyBorder="1" applyAlignment="1">
      <alignment horizontal="center" vertical="center" wrapText="1" readingOrder="1"/>
    </xf>
    <xf numFmtId="0" fontId="3" fillId="4" borderId="4" xfId="0" applyFont="1" applyFill="1" applyBorder="1" applyAlignment="1">
      <alignment horizontal="center" vertical="center" wrapText="1" readingOrder="1"/>
    </xf>
    <xf numFmtId="0" fontId="3" fillId="4" borderId="5" xfId="0" applyFont="1" applyFill="1" applyBorder="1" applyAlignment="1">
      <alignment horizontal="center" vertical="center" wrapText="1" readingOrder="1"/>
    </xf>
    <xf numFmtId="0" fontId="4" fillId="0" borderId="0" xfId="0" applyFont="1" applyAlignment="1">
      <alignment horizontal="left" vertical="center" wrapText="1" readingOrder="1"/>
    </xf>
    <xf numFmtId="0" fontId="5" fillId="0" borderId="0" xfId="0" applyFont="1" applyAlignment="1">
      <alignment horizontal="center" vertical="center" wrapText="1" readingOrder="1"/>
    </xf>
    <xf numFmtId="0" fontId="8" fillId="0" borderId="4" xfId="0" applyFont="1" applyBorder="1" applyAlignment="1">
      <alignment horizontal="center" vertical="center" wrapText="1" readingOrder="1"/>
    </xf>
    <xf numFmtId="0" fontId="4" fillId="0" borderId="7" xfId="0" applyFont="1" applyBorder="1" applyAlignment="1">
      <alignment horizontal="left" vertical="center" wrapText="1" readingOrder="1"/>
    </xf>
    <xf numFmtId="0" fontId="5" fillId="0" borderId="7" xfId="0" applyFont="1" applyBorder="1" applyAlignment="1">
      <alignment horizontal="center" vertical="center" wrapText="1" readingOrder="1"/>
    </xf>
    <xf numFmtId="0" fontId="4" fillId="0" borderId="8" xfId="0" applyFont="1" applyBorder="1" applyAlignment="1">
      <alignment horizontal="left" vertical="center" wrapText="1" readingOrder="1"/>
    </xf>
    <xf numFmtId="0" fontId="5" fillId="0" borderId="8" xfId="0" applyFont="1" applyBorder="1" applyAlignment="1">
      <alignment horizontal="center" vertical="center" wrapText="1" readingOrder="1"/>
    </xf>
    <xf numFmtId="0" fontId="4" fillId="0" borderId="10" xfId="0" applyFont="1" applyBorder="1" applyAlignment="1">
      <alignment horizontal="left" vertical="center" wrapText="1" readingOrder="1"/>
    </xf>
    <xf numFmtId="0" fontId="4" fillId="0" borderId="9" xfId="0" applyFont="1" applyBorder="1" applyAlignment="1">
      <alignment horizontal="left" vertical="center" wrapText="1" readingOrder="1"/>
    </xf>
    <xf numFmtId="0" fontId="5" fillId="0" borderId="10" xfId="0" applyFont="1" applyBorder="1" applyAlignment="1">
      <alignment horizontal="center" vertical="center" wrapText="1" readingOrder="1"/>
    </xf>
    <xf numFmtId="0" fontId="5" fillId="0" borderId="8" xfId="0" applyFont="1" applyBorder="1" applyAlignment="1">
      <alignment horizontal="center" vertical="center" wrapText="1" readingOrder="1"/>
    </xf>
    <xf numFmtId="0" fontId="5" fillId="0" borderId="9" xfId="0" applyFont="1" applyBorder="1" applyAlignment="1">
      <alignment horizontal="center" vertical="center" wrapText="1" readingOrder="1"/>
    </xf>
    <xf numFmtId="0" fontId="4" fillId="0" borderId="8"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5" fillId="0" borderId="0" xfId="0" applyFont="1" applyAlignment="1">
      <alignment horizontal="left" vertical="center" wrapText="1" readingOrder="1"/>
    </xf>
    <xf numFmtId="0" fontId="4" fillId="0" borderId="0" xfId="0" applyFont="1" applyAlignment="1">
      <alignment horizontal="center" vertical="center" wrapText="1" readingOrder="1"/>
    </xf>
    <xf numFmtId="0" fontId="5" fillId="0" borderId="9" xfId="0" applyFont="1" applyBorder="1" applyAlignment="1">
      <alignment horizontal="left" vertical="center" wrapText="1" readingOrder="1"/>
    </xf>
    <xf numFmtId="0" fontId="12" fillId="2" borderId="1" xfId="1" applyFont="1" applyAlignment="1">
      <alignment horizontal="center" vertical="center"/>
    </xf>
    <xf numFmtId="0" fontId="11" fillId="2" borderId="1" xfId="1" applyFont="1" applyAlignment="1">
      <alignment horizontal="center" vertical="center"/>
    </xf>
    <xf numFmtId="0" fontId="8" fillId="0" borderId="14" xfId="0" applyFont="1" applyBorder="1" applyAlignment="1">
      <alignment horizontal="center" vertical="center" wrapText="1" readingOrder="1"/>
    </xf>
    <xf numFmtId="0" fontId="5" fillId="7" borderId="7" xfId="0" applyFont="1" applyFill="1" applyBorder="1" applyAlignment="1">
      <alignment horizontal="center" vertical="center" wrapText="1" readingOrder="1"/>
    </xf>
    <xf numFmtId="0" fontId="4" fillId="8" borderId="7" xfId="0" applyFont="1" applyFill="1" applyBorder="1" applyAlignment="1">
      <alignment horizontal="left" vertical="center" wrapText="1" readingOrder="1"/>
    </xf>
    <xf numFmtId="0" fontId="5" fillId="8" borderId="7" xfId="0" applyFont="1" applyFill="1" applyBorder="1" applyAlignment="1">
      <alignment horizontal="center" vertical="center" wrapText="1" readingOrder="1"/>
    </xf>
    <xf numFmtId="0" fontId="5" fillId="8" borderId="9" xfId="0" applyFont="1" applyFill="1" applyBorder="1" applyAlignment="1">
      <alignment horizontal="center" vertical="center" wrapText="1" readingOrder="1"/>
    </xf>
    <xf numFmtId="0" fontId="8" fillId="8" borderId="7" xfId="0" applyFont="1" applyFill="1" applyBorder="1" applyAlignment="1">
      <alignment horizontal="center" vertical="center" wrapText="1" readingOrder="1"/>
    </xf>
    <xf numFmtId="0" fontId="4" fillId="0" borderId="15" xfId="0" applyFont="1" applyBorder="1" applyAlignment="1">
      <alignment horizontal="left" vertical="center" wrapText="1" readingOrder="1"/>
    </xf>
    <xf numFmtId="0" fontId="5" fillId="0" borderId="15" xfId="0" applyFont="1" applyBorder="1" applyAlignment="1">
      <alignment horizontal="center" vertical="center" wrapText="1" readingOrder="1"/>
    </xf>
    <xf numFmtId="0" fontId="8" fillId="0" borderId="15" xfId="0" applyFont="1" applyBorder="1" applyAlignment="1">
      <alignment horizontal="center" vertical="center" wrapText="1" readingOrder="1"/>
    </xf>
    <xf numFmtId="0" fontId="4" fillId="9" borderId="14" xfId="0" applyFont="1" applyFill="1" applyBorder="1" applyAlignment="1">
      <alignment horizontal="left" vertical="center" wrapText="1" readingOrder="1"/>
    </xf>
    <xf numFmtId="0" fontId="5" fillId="9" borderId="14" xfId="0" applyFont="1" applyFill="1" applyBorder="1" applyAlignment="1">
      <alignment horizontal="center" vertical="center" wrapText="1" readingOrder="1"/>
    </xf>
    <xf numFmtId="0" fontId="8" fillId="0" borderId="7" xfId="0" applyFont="1" applyBorder="1" applyAlignment="1">
      <alignment horizontal="center" vertical="center" wrapText="1" readingOrder="1"/>
    </xf>
    <xf numFmtId="0" fontId="8" fillId="0" borderId="9" xfId="0" applyFont="1" applyBorder="1" applyAlignment="1">
      <alignment horizontal="center" vertical="center" wrapText="1" readingOrder="1"/>
    </xf>
    <xf numFmtId="0" fontId="4" fillId="9" borderId="4" xfId="0" applyFont="1" applyFill="1" applyBorder="1" applyAlignment="1">
      <alignment horizontal="left" vertical="center" wrapText="1" readingOrder="1"/>
    </xf>
    <xf numFmtId="0" fontId="5" fillId="9" borderId="4" xfId="0" applyFont="1" applyFill="1" applyBorder="1" applyAlignment="1">
      <alignment horizontal="center" vertical="center" wrapText="1" readingOrder="1"/>
    </xf>
    <xf numFmtId="0" fontId="8" fillId="0" borderId="8" xfId="0" applyFont="1" applyBorder="1" applyAlignment="1">
      <alignment horizontal="center" vertical="center" wrapText="1" readingOrder="1"/>
    </xf>
    <xf numFmtId="0" fontId="4" fillId="0" borderId="4" xfId="0" applyFont="1" applyBorder="1" applyAlignment="1">
      <alignment horizontal="left" vertical="center" wrapText="1" readingOrder="1"/>
    </xf>
    <xf numFmtId="0" fontId="5" fillId="0" borderId="4" xfId="0" applyFont="1" applyBorder="1" applyAlignment="1">
      <alignment horizontal="center" vertical="center" wrapText="1" readingOrder="1"/>
    </xf>
    <xf numFmtId="0" fontId="8" fillId="0" borderId="0" xfId="0" applyFont="1" applyAlignment="1">
      <alignment horizontal="center" vertical="center" wrapText="1" readingOrder="1"/>
    </xf>
    <xf numFmtId="0" fontId="4" fillId="10" borderId="4" xfId="0" applyFont="1" applyFill="1" applyBorder="1" applyAlignment="1">
      <alignment horizontal="left" vertical="center" wrapText="1" readingOrder="1"/>
    </xf>
    <xf numFmtId="0" fontId="5" fillId="10" borderId="4" xfId="0" applyFont="1" applyFill="1" applyBorder="1" applyAlignment="1">
      <alignment horizontal="center" vertical="center" wrapText="1" readingOrder="1"/>
    </xf>
    <xf numFmtId="0" fontId="8" fillId="9" borderId="4" xfId="0" applyFont="1" applyFill="1" applyBorder="1" applyAlignment="1">
      <alignment horizontal="center" vertical="center" wrapText="1" readingOrder="1"/>
    </xf>
    <xf numFmtId="0" fontId="16" fillId="0" borderId="4" xfId="0" applyFont="1" applyBorder="1" applyAlignment="1">
      <alignment horizontal="center" vertical="center" wrapText="1" readingOrder="1"/>
    </xf>
    <xf numFmtId="0" fontId="17" fillId="0" borderId="9" xfId="0" applyFont="1" applyBorder="1" applyAlignment="1">
      <alignment horizontal="center" vertical="center" wrapText="1" readingOrder="1"/>
    </xf>
    <xf numFmtId="0" fontId="17" fillId="0" borderId="4" xfId="0" applyFont="1" applyBorder="1" applyAlignment="1">
      <alignment horizontal="center" vertical="center" wrapText="1" readingOrder="1"/>
    </xf>
    <xf numFmtId="0" fontId="5" fillId="0" borderId="16" xfId="0" applyFont="1" applyBorder="1" applyAlignment="1">
      <alignment horizontal="center" vertical="center" wrapText="1" readingOrder="1"/>
    </xf>
    <xf numFmtId="0" fontId="5" fillId="0" borderId="7" xfId="0" applyFont="1" applyBorder="1" applyAlignment="1">
      <alignment horizontal="left" vertical="center" wrapText="1" readingOrder="1"/>
    </xf>
    <xf numFmtId="0" fontId="8" fillId="0" borderId="17" xfId="0" applyFont="1" applyBorder="1" applyAlignment="1">
      <alignment horizontal="center" vertical="center" wrapText="1" readingOrder="1"/>
    </xf>
    <xf numFmtId="0" fontId="4" fillId="9" borderId="7" xfId="0" applyFont="1" applyFill="1" applyBorder="1" applyAlignment="1">
      <alignment horizontal="left" vertical="center" wrapText="1" readingOrder="1"/>
    </xf>
    <xf numFmtId="0" fontId="5" fillId="9" borderId="7" xfId="0" applyFont="1" applyFill="1" applyBorder="1" applyAlignment="1">
      <alignment horizontal="center" vertical="center" wrapText="1" readingOrder="1"/>
    </xf>
    <xf numFmtId="0" fontId="16" fillId="9" borderId="7" xfId="0" applyFont="1" applyFill="1" applyBorder="1" applyAlignment="1">
      <alignment horizontal="center" vertical="center" wrapText="1" readingOrder="1"/>
    </xf>
    <xf numFmtId="0" fontId="16" fillId="0" borderId="0" xfId="0" applyFont="1" applyAlignment="1">
      <alignment horizontal="center" vertical="center" wrapText="1" readingOrder="1"/>
    </xf>
    <xf numFmtId="0" fontId="4" fillId="9" borderId="9" xfId="0" applyFont="1" applyFill="1" applyBorder="1" applyAlignment="1">
      <alignment horizontal="left" vertical="center" wrapText="1" readingOrder="1"/>
    </xf>
    <xf numFmtId="0" fontId="5" fillId="9" borderId="9" xfId="0" applyFont="1" applyFill="1" applyBorder="1" applyAlignment="1">
      <alignment horizontal="center" vertical="center" wrapText="1" readingOrder="1"/>
    </xf>
    <xf numFmtId="0" fontId="8" fillId="9" borderId="9" xfId="0" applyFont="1" applyFill="1" applyBorder="1" applyAlignment="1">
      <alignment horizontal="center" vertical="center" wrapText="1" readingOrder="1"/>
    </xf>
    <xf numFmtId="0" fontId="5" fillId="0" borderId="18" xfId="0" applyFont="1" applyBorder="1" applyAlignment="1">
      <alignment horizontal="center" vertical="center" wrapText="1" readingOrder="1"/>
    </xf>
    <xf numFmtId="0" fontId="8" fillId="9" borderId="8" xfId="0" applyFont="1" applyFill="1" applyBorder="1" applyAlignment="1">
      <alignment horizontal="center" vertical="center" wrapText="1" readingOrder="1"/>
    </xf>
    <xf numFmtId="0" fontId="4" fillId="9" borderId="8" xfId="0" applyFont="1" applyFill="1" applyBorder="1" applyAlignment="1">
      <alignment horizontal="left" vertical="center" wrapText="1" readingOrder="1"/>
    </xf>
    <xf numFmtId="0" fontId="5" fillId="9" borderId="8" xfId="0" applyFont="1" applyFill="1" applyBorder="1" applyAlignment="1">
      <alignment horizontal="center" vertical="center" wrapText="1" readingOrder="1"/>
    </xf>
    <xf numFmtId="0" fontId="8" fillId="0" borderId="19" xfId="0" applyFont="1" applyBorder="1" applyAlignment="1">
      <alignment horizontal="center" vertical="center" wrapText="1" readingOrder="1"/>
    </xf>
    <xf numFmtId="0" fontId="4" fillId="7" borderId="18" xfId="0" applyFont="1" applyFill="1" applyBorder="1" applyAlignment="1">
      <alignment vertical="center" wrapText="1" readingOrder="1"/>
    </xf>
    <xf numFmtId="0" fontId="5" fillId="7" borderId="18" xfId="0" applyFont="1" applyFill="1" applyBorder="1" applyAlignment="1">
      <alignment horizontal="center" vertical="center" wrapText="1" readingOrder="1"/>
    </xf>
    <xf numFmtId="0" fontId="4" fillId="7" borderId="18" xfId="0" applyFont="1" applyFill="1" applyBorder="1" applyAlignment="1">
      <alignment horizontal="center" vertical="center" wrapText="1" readingOrder="1"/>
    </xf>
    <xf numFmtId="0" fontId="4" fillId="0" borderId="19" xfId="0" applyFont="1" applyBorder="1" applyAlignment="1">
      <alignment horizontal="center" vertical="center" wrapText="1" readingOrder="1"/>
    </xf>
    <xf numFmtId="0" fontId="4" fillId="0" borderId="19" xfId="0" applyFont="1" applyBorder="1" applyAlignment="1">
      <alignment horizontal="left" vertical="center" wrapText="1" readingOrder="1"/>
    </xf>
    <xf numFmtId="0" fontId="5" fillId="0" borderId="19" xfId="0" applyFont="1" applyBorder="1" applyAlignment="1">
      <alignment horizontal="center" vertical="center" wrapText="1" readingOrder="1"/>
    </xf>
    <xf numFmtId="0" fontId="5" fillId="0" borderId="19" xfId="0" applyFont="1" applyBorder="1" applyAlignment="1">
      <alignment horizontal="left" vertical="center" wrapText="1" readingOrder="1"/>
    </xf>
    <xf numFmtId="0" fontId="4" fillId="0" borderId="21" xfId="0" applyFont="1" applyBorder="1" applyAlignment="1">
      <alignment horizontal="left" vertical="center" wrapText="1" readingOrder="1"/>
    </xf>
    <xf numFmtId="0" fontId="5" fillId="0" borderId="21" xfId="0" applyFont="1" applyBorder="1" applyAlignment="1">
      <alignment horizontal="center" vertical="center" wrapText="1" readingOrder="1"/>
    </xf>
    <xf numFmtId="0" fontId="4" fillId="0" borderId="22" xfId="0" applyFont="1" applyBorder="1" applyAlignment="1">
      <alignment horizontal="left" vertical="center" wrapText="1" readingOrder="1"/>
    </xf>
    <xf numFmtId="0" fontId="5" fillId="0" borderId="22" xfId="0" applyFont="1" applyBorder="1" applyAlignment="1">
      <alignment horizontal="center" vertical="center" wrapText="1" readingOrder="1"/>
    </xf>
    <xf numFmtId="0" fontId="4" fillId="0" borderId="7" xfId="2" applyFont="1" applyBorder="1" applyAlignment="1">
      <alignment horizontal="left" vertical="center" wrapText="1" readingOrder="1"/>
    </xf>
    <xf numFmtId="0" fontId="5" fillId="0" borderId="7" xfId="2" applyFont="1" applyBorder="1" applyAlignment="1">
      <alignment horizontal="center" vertical="center" wrapText="1" readingOrder="1"/>
    </xf>
    <xf numFmtId="0" fontId="8" fillId="0" borderId="23" xfId="0" applyFont="1" applyBorder="1" applyAlignment="1">
      <alignment horizontal="center" vertical="center" wrapText="1" readingOrder="1"/>
    </xf>
    <xf numFmtId="0" fontId="4" fillId="0" borderId="7" xfId="0" applyFont="1" applyBorder="1" applyAlignment="1">
      <alignment horizontal="center" vertical="center" wrapText="1" readingOrder="1"/>
    </xf>
    <xf numFmtId="0" fontId="4" fillId="0" borderId="7" xfId="0" applyFont="1" applyBorder="1" applyAlignment="1">
      <alignment vertical="center" wrapText="1" readingOrder="1"/>
    </xf>
    <xf numFmtId="0" fontId="4" fillId="0" borderId="24" xfId="0" applyFont="1" applyBorder="1" applyAlignment="1">
      <alignment horizontal="left" vertical="center" wrapText="1" readingOrder="1"/>
    </xf>
    <xf numFmtId="0" fontId="5" fillId="0" borderId="24" xfId="0" applyFont="1" applyBorder="1" applyAlignment="1">
      <alignment horizontal="center" vertical="center" wrapText="1" readingOrder="1"/>
    </xf>
    <xf numFmtId="0" fontId="8" fillId="0" borderId="24" xfId="0" applyFont="1" applyBorder="1" applyAlignment="1">
      <alignment horizontal="center" vertical="center" wrapText="1" readingOrder="1"/>
    </xf>
    <xf numFmtId="0" fontId="4" fillId="0" borderId="16" xfId="0" applyFont="1" applyBorder="1" applyAlignment="1">
      <alignment horizontal="left" vertical="center" wrapText="1" readingOrder="1"/>
    </xf>
    <xf numFmtId="0" fontId="8" fillId="0" borderId="16" xfId="0" applyFont="1" applyBorder="1" applyAlignment="1">
      <alignment horizontal="center" vertical="center" wrapText="1" readingOrder="1"/>
    </xf>
    <xf numFmtId="0" fontId="8" fillId="0" borderId="10" xfId="0" applyFont="1" applyBorder="1" applyAlignment="1">
      <alignment horizontal="center" vertical="center" wrapText="1" readingOrder="1"/>
    </xf>
    <xf numFmtId="0" fontId="4" fillId="0" borderId="8" xfId="0" applyFont="1" applyBorder="1" applyAlignment="1">
      <alignment vertical="center" wrapText="1" readingOrder="1"/>
    </xf>
    <xf numFmtId="0" fontId="4" fillId="0" borderId="10" xfId="0" applyFont="1" applyBorder="1" applyAlignment="1">
      <alignment vertical="center" wrapText="1" readingOrder="1"/>
    </xf>
    <xf numFmtId="0" fontId="17" fillId="0" borderId="0" xfId="0" applyFont="1" applyAlignment="1">
      <alignment horizontal="left" vertical="center" wrapText="1" readingOrder="1"/>
    </xf>
    <xf numFmtId="0" fontId="5" fillId="7" borderId="25" xfId="0" applyFont="1" applyFill="1" applyBorder="1" applyAlignment="1">
      <alignment horizontal="center" vertical="center" wrapText="1" readingOrder="1"/>
    </xf>
    <xf numFmtId="0" fontId="5" fillId="11" borderId="26" xfId="0" applyFont="1" applyFill="1" applyBorder="1" applyAlignment="1">
      <alignment horizontal="center" vertical="center" wrapText="1" readingOrder="1"/>
    </xf>
    <xf numFmtId="0" fontId="5" fillId="11" borderId="7" xfId="0" applyFont="1" applyFill="1" applyBorder="1" applyAlignment="1">
      <alignment horizontal="center" vertical="center" wrapText="1" readingOrder="1"/>
    </xf>
    <xf numFmtId="0" fontId="5" fillId="11" borderId="4" xfId="0" applyFont="1" applyFill="1" applyBorder="1" applyAlignment="1">
      <alignment horizontal="center" vertical="center" wrapText="1" readingOrder="1"/>
    </xf>
    <xf numFmtId="0" fontId="4" fillId="11" borderId="4" xfId="0" applyFont="1" applyFill="1" applyBorder="1" applyAlignment="1">
      <alignment horizontal="left" vertical="center" wrapText="1" readingOrder="1"/>
    </xf>
    <xf numFmtId="0" fontId="4" fillId="11" borderId="7" xfId="0" applyFont="1" applyFill="1" applyBorder="1" applyAlignment="1">
      <alignment horizontal="center" vertical="center" wrapText="1" readingOrder="1"/>
    </xf>
    <xf numFmtId="0" fontId="4" fillId="11" borderId="7" xfId="0" applyFont="1" applyFill="1" applyBorder="1" applyAlignment="1">
      <alignment horizontal="left" vertical="center" wrapText="1" readingOrder="1"/>
    </xf>
    <xf numFmtId="0" fontId="0" fillId="0" borderId="4" xfId="0" applyBorder="1"/>
    <xf numFmtId="0" fontId="5" fillId="11" borderId="18" xfId="0" applyFont="1" applyFill="1" applyBorder="1" applyAlignment="1">
      <alignment horizontal="center" vertical="center" wrapText="1" readingOrder="1"/>
    </xf>
    <xf numFmtId="0" fontId="0" fillId="11" borderId="4" xfId="0" applyFill="1" applyBorder="1"/>
    <xf numFmtId="0" fontId="0" fillId="0" borderId="18" xfId="0" applyBorder="1"/>
    <xf numFmtId="0" fontId="2" fillId="3" borderId="0" xfId="0" applyFont="1" applyFill="1" applyAlignment="1">
      <alignment horizontal="center" vertical="center" wrapText="1" readingOrder="1"/>
    </xf>
    <xf numFmtId="0" fontId="25" fillId="0" borderId="0" xfId="2" applyFont="1"/>
    <xf numFmtId="0" fontId="5" fillId="0" borderId="16" xfId="2" applyFont="1" applyBorder="1" applyAlignment="1">
      <alignment horizontal="center" vertical="center" wrapText="1" readingOrder="1"/>
    </xf>
    <xf numFmtId="0" fontId="26" fillId="0" borderId="16" xfId="2" applyFont="1" applyBorder="1" applyAlignment="1">
      <alignment horizontal="center" vertical="center" wrapText="1" readingOrder="1"/>
    </xf>
    <xf numFmtId="0" fontId="4" fillId="0" borderId="16" xfId="2" applyFont="1" applyBorder="1" applyAlignment="1">
      <alignment horizontal="left" vertical="center" wrapText="1" readingOrder="1"/>
    </xf>
    <xf numFmtId="0" fontId="2" fillId="3" borderId="0" xfId="2" applyFont="1" applyFill="1" applyAlignment="1">
      <alignment horizontal="center" vertical="center" wrapText="1" readingOrder="1"/>
    </xf>
    <xf numFmtId="0" fontId="27" fillId="0" borderId="0" xfId="2" applyFont="1" applyAlignment="1">
      <alignment horizontal="left" vertical="top" wrapText="1" readingOrder="1"/>
    </xf>
    <xf numFmtId="0" fontId="4" fillId="9" borderId="27" xfId="0" applyFont="1" applyFill="1" applyBorder="1" applyAlignment="1">
      <alignment horizontal="center" vertical="center" wrapText="1" readingOrder="1"/>
    </xf>
    <xf numFmtId="0" fontId="4" fillId="0" borderId="28" xfId="0" applyFont="1" applyBorder="1" applyAlignment="1">
      <alignment horizontal="center" vertical="center" wrapText="1" readingOrder="1"/>
    </xf>
    <xf numFmtId="0" fontId="0" fillId="0" borderId="29" xfId="0" applyBorder="1"/>
    <xf numFmtId="0" fontId="17" fillId="0" borderId="30" xfId="0" applyFont="1" applyBorder="1" applyAlignment="1">
      <alignment horizontal="left" vertical="center" wrapText="1" readingOrder="1"/>
    </xf>
    <xf numFmtId="0" fontId="0" fillId="0" borderId="0" xfId="0" applyBorder="1"/>
    <xf numFmtId="0" fontId="17" fillId="0" borderId="0" xfId="0" applyFont="1" applyBorder="1" applyAlignment="1">
      <alignment horizontal="left" vertical="center" wrapText="1" readingOrder="1"/>
    </xf>
    <xf numFmtId="0" fontId="4" fillId="8" borderId="9" xfId="0" applyFont="1" applyFill="1" applyBorder="1" applyAlignment="1">
      <alignment horizontal="left" vertical="center" wrapText="1" readingOrder="1"/>
    </xf>
    <xf numFmtId="0" fontId="8" fillId="8" borderId="9" xfId="0" applyFont="1" applyFill="1" applyBorder="1" applyAlignment="1">
      <alignment horizontal="center" vertical="center" wrapText="1" readingOrder="1"/>
    </xf>
    <xf numFmtId="0" fontId="4" fillId="0" borderId="0" xfId="0" applyFont="1" applyBorder="1" applyAlignment="1">
      <alignment horizontal="left" vertical="center" wrapText="1" readingOrder="1"/>
    </xf>
    <xf numFmtId="0" fontId="4" fillId="0" borderId="0" xfId="0" applyFont="1" applyBorder="1" applyAlignment="1">
      <alignment horizontal="center" vertical="center" wrapText="1" readingOrder="1"/>
    </xf>
    <xf numFmtId="0" fontId="0" fillId="0" borderId="0" xfId="0" applyAlignment="1">
      <alignment horizontal="left"/>
    </xf>
    <xf numFmtId="0" fontId="0" fillId="0" borderId="11" xfId="0" applyBorder="1" applyAlignment="1">
      <alignment horizontal="center"/>
    </xf>
    <xf numFmtId="0" fontId="0" fillId="0" borderId="0" xfId="0" applyBorder="1" applyAlignment="1">
      <alignment horizontal="left"/>
    </xf>
    <xf numFmtId="0" fontId="28" fillId="5" borderId="2" xfId="0" applyFont="1" applyFill="1" applyBorder="1" applyAlignment="1">
      <alignment horizontal="center" vertical="center"/>
    </xf>
    <xf numFmtId="0" fontId="28" fillId="5" borderId="3" xfId="0" applyFont="1" applyFill="1" applyBorder="1" applyAlignment="1">
      <alignment horizontal="center" vertical="center"/>
    </xf>
    <xf numFmtId="0" fontId="28" fillId="5" borderId="12" xfId="0" applyFont="1" applyFill="1" applyBorder="1" applyAlignment="1">
      <alignment horizontal="center" vertical="center"/>
    </xf>
    <xf numFmtId="0" fontId="9" fillId="6" borderId="6" xfId="0" applyFont="1" applyFill="1" applyBorder="1" applyAlignment="1">
      <alignment horizontal="center" vertical="center" wrapText="1"/>
    </xf>
    <xf numFmtId="0" fontId="9" fillId="6" borderId="6" xfId="0" applyFont="1" applyFill="1" applyBorder="1" applyAlignment="1">
      <alignment horizontal="center" vertical="center"/>
    </xf>
    <xf numFmtId="0" fontId="9" fillId="6" borderId="13" xfId="0" applyFont="1" applyFill="1" applyBorder="1" applyAlignment="1">
      <alignment horizontal="center" vertical="center"/>
    </xf>
    <xf numFmtId="0" fontId="11" fillId="2" borderId="1" xfId="1" applyFont="1" applyAlignment="1">
      <alignment horizontal="center" vertical="center" wrapText="1" readingOrder="1"/>
    </xf>
    <xf numFmtId="0" fontId="4" fillId="0" borderId="6" xfId="0" applyFont="1" applyBorder="1" applyAlignment="1">
      <alignment horizontal="center" vertical="center" wrapText="1" readingOrder="1"/>
    </xf>
    <xf numFmtId="0" fontId="4" fillId="0" borderId="0" xfId="0" applyFont="1" applyAlignment="1">
      <alignment horizontal="center" vertical="center" wrapText="1" readingOrder="1"/>
    </xf>
    <xf numFmtId="0" fontId="5" fillId="0" borderId="6" xfId="0" applyFont="1" applyBorder="1" applyAlignment="1">
      <alignment horizontal="center" vertical="center" wrapText="1" readingOrder="1"/>
    </xf>
    <xf numFmtId="0" fontId="5" fillId="0" borderId="0" xfId="0" applyFont="1" applyAlignment="1">
      <alignment horizontal="center" vertical="center" wrapText="1" readingOrder="1"/>
    </xf>
    <xf numFmtId="0" fontId="5" fillId="0" borderId="6" xfId="0" applyFont="1" applyBorder="1" applyAlignment="1">
      <alignment horizontal="left" vertical="center" wrapText="1" readingOrder="1"/>
    </xf>
    <xf numFmtId="0" fontId="5" fillId="0" borderId="0" xfId="0" applyFont="1" applyAlignment="1">
      <alignment horizontal="left" vertical="center" wrapText="1" readingOrder="1"/>
    </xf>
    <xf numFmtId="0" fontId="1" fillId="2" borderId="1" xfId="1" applyAlignment="1">
      <alignment vertical="center"/>
    </xf>
    <xf numFmtId="0" fontId="4" fillId="0" borderId="11" xfId="0" applyFont="1" applyBorder="1" applyAlignment="1">
      <alignment horizontal="center" vertical="center" wrapText="1" readingOrder="1"/>
    </xf>
    <xf numFmtId="0" fontId="4" fillId="0" borderId="9" xfId="0" applyFont="1" applyBorder="1" applyAlignment="1">
      <alignment horizontal="center" vertical="center" wrapText="1" readingOrder="1"/>
    </xf>
    <xf numFmtId="0" fontId="5" fillId="0" borderId="9" xfId="0" applyFont="1" applyBorder="1" applyAlignment="1">
      <alignment horizontal="center" vertical="center" wrapText="1" readingOrder="1"/>
    </xf>
    <xf numFmtId="0" fontId="5" fillId="0" borderId="8" xfId="0" applyFont="1" applyBorder="1" applyAlignment="1">
      <alignment horizontal="center" vertical="center" wrapText="1" readingOrder="1"/>
    </xf>
    <xf numFmtId="0" fontId="5" fillId="0" borderId="9" xfId="0" applyFont="1" applyBorder="1" applyAlignment="1">
      <alignment horizontal="left" vertical="center" wrapText="1" readingOrder="1"/>
    </xf>
    <xf numFmtId="0" fontId="5" fillId="0" borderId="8" xfId="0" applyFont="1" applyBorder="1" applyAlignment="1">
      <alignment horizontal="left" vertical="center" wrapText="1" readingOrder="1"/>
    </xf>
    <xf numFmtId="0" fontId="4" fillId="0" borderId="8" xfId="0" applyFont="1" applyBorder="1" applyAlignment="1">
      <alignment horizontal="center" vertical="center" wrapText="1" readingOrder="1"/>
    </xf>
    <xf numFmtId="0" fontId="4" fillId="8" borderId="9" xfId="0" applyFont="1" applyFill="1" applyBorder="1" applyAlignment="1">
      <alignment horizontal="center" vertical="center" wrapText="1" readingOrder="1"/>
    </xf>
    <xf numFmtId="0" fontId="4" fillId="8" borderId="0" xfId="0" applyFont="1" applyFill="1" applyBorder="1" applyAlignment="1">
      <alignment horizontal="center" vertical="center" wrapText="1" readingOrder="1"/>
    </xf>
    <xf numFmtId="0" fontId="5" fillId="8" borderId="9" xfId="0" applyFont="1" applyFill="1" applyBorder="1" applyAlignment="1">
      <alignment horizontal="center" vertical="center" wrapText="1" readingOrder="1"/>
    </xf>
    <xf numFmtId="0" fontId="5" fillId="8" borderId="0" xfId="0" applyFont="1" applyFill="1" applyBorder="1" applyAlignment="1">
      <alignment horizontal="center" vertical="center" wrapText="1" readingOrder="1"/>
    </xf>
    <xf numFmtId="0" fontId="5" fillId="8" borderId="9" xfId="0" applyFont="1" applyFill="1" applyBorder="1" applyAlignment="1">
      <alignment horizontal="left" vertical="center" wrapText="1" readingOrder="1"/>
    </xf>
    <xf numFmtId="0" fontId="5" fillId="8" borderId="0" xfId="0" applyFont="1" applyFill="1" applyBorder="1" applyAlignment="1">
      <alignment horizontal="left" vertical="center" wrapText="1" readingOrder="1"/>
    </xf>
    <xf numFmtId="0" fontId="4" fillId="8" borderId="15" xfId="0" applyFont="1" applyFill="1" applyBorder="1" applyAlignment="1">
      <alignment horizontal="center" vertical="center" wrapText="1" readingOrder="1"/>
    </xf>
    <xf numFmtId="0" fontId="4" fillId="8" borderId="8" xfId="0" applyFont="1" applyFill="1" applyBorder="1" applyAlignment="1">
      <alignment horizontal="center" vertical="center" wrapText="1" readingOrder="1"/>
    </xf>
    <xf numFmtId="0" fontId="5" fillId="0" borderId="15" xfId="0" applyFont="1" applyBorder="1" applyAlignment="1">
      <alignment horizontal="center" vertical="top" wrapText="1" readingOrder="1"/>
    </xf>
    <xf numFmtId="0" fontId="5" fillId="0" borderId="0" xfId="0" applyFont="1" applyBorder="1" applyAlignment="1">
      <alignment horizontal="center" vertical="top" wrapText="1" readingOrder="1"/>
    </xf>
    <xf numFmtId="0" fontId="5" fillId="0" borderId="8" xfId="0" applyFont="1" applyBorder="1" applyAlignment="1">
      <alignment horizontal="center" vertical="top" wrapText="1" readingOrder="1"/>
    </xf>
    <xf numFmtId="0" fontId="5" fillId="0" borderId="15" xfId="0" applyFont="1" applyBorder="1" applyAlignment="1">
      <alignment horizontal="left" vertical="center" wrapText="1" readingOrder="1"/>
    </xf>
    <xf numFmtId="0" fontId="5" fillId="0" borderId="0" xfId="0" applyFont="1" applyBorder="1" applyAlignment="1">
      <alignment horizontal="left" vertical="center" wrapText="1" readingOrder="1"/>
    </xf>
    <xf numFmtId="0" fontId="5" fillId="0" borderId="9" xfId="0" applyFont="1" applyBorder="1" applyAlignment="1">
      <alignment vertical="center" wrapText="1" readingOrder="1"/>
    </xf>
    <xf numFmtId="0" fontId="5" fillId="0" borderId="8" xfId="0" applyFont="1" applyBorder="1" applyAlignment="1">
      <alignment vertical="center" wrapText="1" readingOrder="1"/>
    </xf>
    <xf numFmtId="0" fontId="5" fillId="0" borderId="9" xfId="0" applyFont="1" applyBorder="1" applyAlignment="1">
      <alignment horizontal="left" vertical="top" wrapText="1" readingOrder="1"/>
    </xf>
    <xf numFmtId="0" fontId="5" fillId="0" borderId="0" xfId="0" applyFont="1" applyAlignment="1">
      <alignment horizontal="left" vertical="top" wrapText="1" readingOrder="1"/>
    </xf>
    <xf numFmtId="0" fontId="5" fillId="8" borderId="0" xfId="0" applyFont="1" applyFill="1" applyAlignment="1">
      <alignment horizontal="center" vertical="center" wrapText="1" readingOrder="1"/>
    </xf>
    <xf numFmtId="0" fontId="5" fillId="8" borderId="8" xfId="0" applyFont="1" applyFill="1" applyBorder="1" applyAlignment="1">
      <alignment horizontal="center" vertical="center" wrapText="1" readingOrder="1"/>
    </xf>
    <xf numFmtId="0" fontId="5" fillId="0" borderId="9" xfId="0" applyFont="1" applyBorder="1" applyAlignment="1">
      <alignment horizontal="center" vertical="top" wrapText="1" readingOrder="1"/>
    </xf>
    <xf numFmtId="0" fontId="5" fillId="0" borderId="0" xfId="0" applyFont="1" applyAlignment="1">
      <alignment horizontal="center" vertical="top" wrapText="1" readingOrder="1"/>
    </xf>
    <xf numFmtId="0" fontId="5" fillId="0" borderId="8" xfId="0" applyFont="1" applyBorder="1" applyAlignment="1">
      <alignment horizontal="left" vertical="top" wrapText="1" readingOrder="1"/>
    </xf>
    <xf numFmtId="0" fontId="4" fillId="8" borderId="0" xfId="0" applyFont="1" applyFill="1" applyAlignment="1">
      <alignment horizontal="center" vertical="center" wrapText="1" readingOrder="1"/>
    </xf>
    <xf numFmtId="0" fontId="4" fillId="0" borderId="20" xfId="0" applyFont="1" applyBorder="1" applyAlignment="1">
      <alignment horizontal="center" vertical="center" wrapText="1" readingOrder="1"/>
    </xf>
    <xf numFmtId="0" fontId="4" fillId="0" borderId="18" xfId="0" applyFont="1" applyBorder="1" applyAlignment="1">
      <alignment horizontal="center" vertical="center" wrapText="1" readingOrder="1"/>
    </xf>
    <xf numFmtId="0" fontId="5" fillId="0" borderId="20" xfId="0" applyFont="1" applyBorder="1" applyAlignment="1">
      <alignment horizontal="center" vertical="center" wrapText="1" readingOrder="1"/>
    </xf>
    <xf numFmtId="0" fontId="5" fillId="0" borderId="18" xfId="0" applyFont="1" applyBorder="1" applyAlignment="1">
      <alignment horizontal="center" vertical="center" wrapText="1" readingOrder="1"/>
    </xf>
    <xf numFmtId="0" fontId="5" fillId="0" borderId="20" xfId="0" applyFont="1" applyBorder="1" applyAlignment="1">
      <alignment horizontal="left" vertical="center" wrapText="1" readingOrder="1"/>
    </xf>
    <xf numFmtId="0" fontId="5" fillId="0" borderId="18" xfId="0" applyFont="1" applyBorder="1" applyAlignment="1">
      <alignment horizontal="left" vertical="center" wrapText="1" readingOrder="1"/>
    </xf>
    <xf numFmtId="0" fontId="4" fillId="0" borderId="9" xfId="0" applyFont="1" applyBorder="1" applyAlignment="1">
      <alignment horizontal="center" vertical="center" readingOrder="1"/>
    </xf>
    <xf numFmtId="0" fontId="4" fillId="0" borderId="0" xfId="0" applyFont="1" applyAlignment="1">
      <alignment horizontal="center" vertical="center" readingOrder="1"/>
    </xf>
    <xf numFmtId="0" fontId="4" fillId="0" borderId="8" xfId="0" applyFont="1" applyBorder="1" applyAlignment="1">
      <alignment horizontal="center" vertical="center" readingOrder="1"/>
    </xf>
    <xf numFmtId="0" fontId="4" fillId="0" borderId="15" xfId="0" applyFont="1" applyBorder="1" applyAlignment="1">
      <alignment horizontal="center" vertical="center" wrapText="1" readingOrder="1"/>
    </xf>
    <xf numFmtId="0" fontId="5" fillId="0" borderId="15" xfId="0" applyFont="1" applyBorder="1" applyAlignment="1">
      <alignment horizontal="center" vertical="center" wrapText="1" readingOrder="1"/>
    </xf>
    <xf numFmtId="0" fontId="9" fillId="12" borderId="0" xfId="0" applyFont="1" applyFill="1" applyAlignment="1">
      <alignment horizontal="center" vertical="center"/>
    </xf>
    <xf numFmtId="0" fontId="4" fillId="0" borderId="16" xfId="2" applyFont="1" applyBorder="1" applyAlignment="1">
      <alignment horizontal="center" vertical="center" wrapText="1" readingOrder="1"/>
    </xf>
    <xf numFmtId="0" fontId="25" fillId="0" borderId="16" xfId="2" applyFont="1" applyBorder="1" applyAlignment="1">
      <alignment vertical="top" wrapText="1"/>
    </xf>
    <xf numFmtId="0" fontId="25" fillId="0" borderId="0" xfId="2" applyFont="1"/>
    <xf numFmtId="0" fontId="27" fillId="0" borderId="0" xfId="2" applyFont="1" applyAlignment="1">
      <alignment horizontal="left" vertical="top" wrapText="1" readingOrder="1"/>
    </xf>
  </cellXfs>
  <cellStyles count="3">
    <cellStyle name="Calculation" xfId="1" builtinId="22"/>
    <cellStyle name="Normal" xfId="0" builtinId="0"/>
    <cellStyle name="Normal 2" xfId="2" xr:uid="{DD0DD6D4-AE79-4E1D-BBEB-21C5DB097D19}"/>
  </cellStyles>
  <dxfs count="3">
    <dxf>
      <fill>
        <patternFill>
          <bgColor theme="5" tint="0.39994506668294322"/>
        </patternFill>
      </fill>
    </dxf>
    <dxf>
      <fill>
        <patternFill>
          <bgColor theme="5" tint="0.3999450666829432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http://www.tanap.com/" TargetMode="External"/><Relationship Id="rId21" Type="http://schemas.openxmlformats.org/officeDocument/2006/relationships/hyperlink" Target="http://www.bh-gas.ba/" TargetMode="External"/><Relationship Id="rId42" Type="http://schemas.openxmlformats.org/officeDocument/2006/relationships/hyperlink" Target="http://www.gaztranzit.hu/en/balmenu/about-us/10year/Lapok/default.aspx" TargetMode="External"/><Relationship Id="rId63" Type="http://schemas.openxmlformats.org/officeDocument/2006/relationships/hyperlink" Target="http://www.desfa.gr/" TargetMode="External"/><Relationship Id="rId84" Type="http://schemas.openxmlformats.org/officeDocument/2006/relationships/hyperlink" Target="http://www.snam.it/export/sites/snam-rp/repository/file/investor_relations/presentazioni/2018/2018_Nine_month_results.pdf" TargetMode="External"/><Relationship Id="rId138" Type="http://schemas.openxmlformats.org/officeDocument/2006/relationships/hyperlink" Target="http://www.plinovodi.si/media/4763/plinovodi-tyndp-2019-2028_eng.pdf" TargetMode="External"/><Relationship Id="rId159" Type="http://schemas.openxmlformats.org/officeDocument/2006/relationships/hyperlink" Target="http://en.gaz-system.pl/" TargetMode="External"/><Relationship Id="rId170" Type="http://schemas.openxmlformats.org/officeDocument/2006/relationships/hyperlink" Target="http://www.snam.it/en/transportation/Online_Processes/Allacciamenti/information/ten-year-plan/ten_year_plan_2018_2027/publication.html" TargetMode="External"/><Relationship Id="rId107" Type="http://schemas.openxmlformats.org/officeDocument/2006/relationships/hyperlink" Target="http://www.bulgartransgaz.bg/en/pages/razshirenie-kapaciteta-na-pgh-chiren-poi-6-20-2--134.html" TargetMode="External"/><Relationship Id="rId11" Type="http://schemas.openxmlformats.org/officeDocument/2006/relationships/hyperlink" Target="http://en.gaz-system.pl/our-investments/integration-with-european-gas-tramsmission-system/poland-slovakia/" TargetMode="External"/><Relationship Id="rId32" Type="http://schemas.openxmlformats.org/officeDocument/2006/relationships/hyperlink" Target="http://www.net4gas.cz/en/projects/capacity4gas-project/" TargetMode="External"/><Relationship Id="rId53" Type="http://schemas.openxmlformats.org/officeDocument/2006/relationships/hyperlink" Target="http://www.plinovodi.si/media/4763/plinovodi-tyndp-2019-2028_eng.pdf" TargetMode="External"/><Relationship Id="rId74" Type="http://schemas.openxmlformats.org/officeDocument/2006/relationships/hyperlink" Target="http://www.zeelink.de/" TargetMode="External"/><Relationship Id="rId128" Type="http://schemas.openxmlformats.org/officeDocument/2006/relationships/hyperlink" Target="http://w-stream-pipeline.com/" TargetMode="External"/><Relationship Id="rId149" Type="http://schemas.openxmlformats.org/officeDocument/2006/relationships/hyperlink" Target="http://www.hybridge.net/" TargetMode="External"/><Relationship Id="rId5" Type="http://schemas.openxmlformats.org/officeDocument/2006/relationships/hyperlink" Target="http://www.plinovodi.si/media/4763/plinovodi-tyndp-2019-2028_eng.pdf" TargetMode="External"/><Relationship Id="rId95" Type="http://schemas.openxmlformats.org/officeDocument/2006/relationships/hyperlink" Target="http://www.nep-gas-datenbank.de:8080/app/" TargetMode="External"/><Relationship Id="rId160" Type="http://schemas.openxmlformats.org/officeDocument/2006/relationships/hyperlink" Target="http://en.gaz-system.pl/" TargetMode="External"/><Relationship Id="rId22" Type="http://schemas.openxmlformats.org/officeDocument/2006/relationships/hyperlink" Target="http://en.gaz-system.pl/nasze-inwestycje/integracja-z-europejski-systemem/polska-litwa/" TargetMode="External"/><Relationship Id="rId43" Type="http://schemas.openxmlformats.org/officeDocument/2006/relationships/hyperlink" Target="http://www.eustream.sk/files/docs/sk/Planrozvojaprepravnejsiete_eustream_2019_2028.pdf" TargetMode="External"/><Relationship Id="rId64" Type="http://schemas.openxmlformats.org/officeDocument/2006/relationships/hyperlink" Target="http://www.desfa.gr/" TargetMode="External"/><Relationship Id="rId118" Type="http://schemas.openxmlformats.org/officeDocument/2006/relationships/hyperlink" Target="http://www.tallinnlng.com/" TargetMode="External"/><Relationship Id="rId139" Type="http://schemas.openxmlformats.org/officeDocument/2006/relationships/hyperlink" Target="http://www.fluxys.com/en/gas-innovation" TargetMode="External"/><Relationship Id="rId85" Type="http://schemas.openxmlformats.org/officeDocument/2006/relationships/hyperlink" Target="http://corelngashive.eu/en/" TargetMode="External"/><Relationship Id="rId150" Type="http://schemas.openxmlformats.org/officeDocument/2006/relationships/hyperlink" Target="http://www.gasconnect.at/" TargetMode="External"/><Relationship Id="rId171" Type="http://schemas.openxmlformats.org/officeDocument/2006/relationships/hyperlink" Target="http://www.desfa.gr/" TargetMode="External"/><Relationship Id="rId12" Type="http://schemas.openxmlformats.org/officeDocument/2006/relationships/hyperlink" Target="http://www.ambergrid.lt/" TargetMode="External"/><Relationship Id="rId33" Type="http://schemas.openxmlformats.org/officeDocument/2006/relationships/hyperlink" Target="http://www.eugal.de/" TargetMode="External"/><Relationship Id="rId108" Type="http://schemas.openxmlformats.org/officeDocument/2006/relationships/hyperlink" Target="http://depomures.ro/" TargetMode="External"/><Relationship Id="rId129" Type="http://schemas.openxmlformats.org/officeDocument/2006/relationships/hyperlink" Target="http://www.conexus.lv/" TargetMode="External"/><Relationship Id="rId54" Type="http://schemas.openxmlformats.org/officeDocument/2006/relationships/hyperlink" Target="http://fgsz.hu/en/about-fgsz/activities-business-policy/international-projects" TargetMode="External"/><Relationship Id="rId75" Type="http://schemas.openxmlformats.org/officeDocument/2006/relationships/hyperlink" Target="http://www.plinacro.hr/" TargetMode="External"/><Relationship Id="rId96" Type="http://schemas.openxmlformats.org/officeDocument/2006/relationships/hyperlink" Target="http://www.fnb-gas.de/" TargetMode="External"/><Relationship Id="rId140" Type="http://schemas.openxmlformats.org/officeDocument/2006/relationships/hyperlink" Target="http://www.gasdottitalia.com/it/content/progetto-pegasus" TargetMode="External"/><Relationship Id="rId161" Type="http://schemas.openxmlformats.org/officeDocument/2006/relationships/hyperlink" Target="http://www.desfa.gr/?lang=en" TargetMode="External"/><Relationship Id="rId1" Type="http://schemas.openxmlformats.org/officeDocument/2006/relationships/hyperlink" Target="http://www.gasnetworks.ie/en-IE/About-Us/Our-network/Projects/Projects-of-common-interest/PCI-511-Physical-reverse-flow-at-Moffat-interconnection-point-IrelandUnited-Kingdom/" TargetMode="External"/><Relationship Id="rId6" Type="http://schemas.openxmlformats.org/officeDocument/2006/relationships/hyperlink" Target="http://www.lng.hr/" TargetMode="External"/><Relationship Id="rId23" Type="http://schemas.openxmlformats.org/officeDocument/2006/relationships/hyperlink" Target="http://www.ambergrid.lt/" TargetMode="External"/><Relationship Id="rId28" Type="http://schemas.openxmlformats.org/officeDocument/2006/relationships/hyperlink" Target="http://en.gaz-system.pl/our-investments/integration-with-european-gas-tramsmission-system/the-polish-czech-interconnector/" TargetMode="External"/><Relationship Id="rId49" Type="http://schemas.openxmlformats.org/officeDocument/2006/relationships/hyperlink" Target="http://www.grtgaz.com/grands-projets/plan-decennal.html" TargetMode="External"/><Relationship Id="rId114" Type="http://schemas.openxmlformats.org/officeDocument/2006/relationships/hyperlink" Target="http://new.transgaz.ro/ro/informatii-clienti/conducta-tarmul-marii-negre-podisor-ro-pentru-preluarea-gazului-din-marea-neagra" TargetMode="External"/><Relationship Id="rId119" Type="http://schemas.openxmlformats.org/officeDocument/2006/relationships/hyperlink" Target="http://www.desfa.gr/?lang=en" TargetMode="External"/><Relationship Id="rId44" Type="http://schemas.openxmlformats.org/officeDocument/2006/relationships/hyperlink" Target="http://fgsz.hu/en/about-fgsz/activities-business-policy/international-projects/brua" TargetMode="External"/><Relationship Id="rId60" Type="http://schemas.openxmlformats.org/officeDocument/2006/relationships/hyperlink" Target="http://www.conexus.lv/" TargetMode="External"/><Relationship Id="rId65" Type="http://schemas.openxmlformats.org/officeDocument/2006/relationships/hyperlink" Target="http://www.snamretegas.it/en/business-services/Online_Processes/Allacciamenti/procedure-module/incremental-capacity/request_incremental_capacity.html.html" TargetMode="External"/><Relationship Id="rId81" Type="http://schemas.openxmlformats.org/officeDocument/2006/relationships/hyperlink" Target="http://www.gasdottitalia.it/en/content/annual-network-development" TargetMode="External"/><Relationship Id="rId86" Type="http://schemas.openxmlformats.org/officeDocument/2006/relationships/hyperlink" Target="http://www.jupiter1000.eu/english" TargetMode="External"/><Relationship Id="rId130" Type="http://schemas.openxmlformats.org/officeDocument/2006/relationships/hyperlink" Target="http://www.plinovodi.si/wp-content/uploads/2011/09/Plinovodi_TYNDP_2018-2027_ENG.pdf" TargetMode="External"/><Relationship Id="rId135" Type="http://schemas.openxmlformats.org/officeDocument/2006/relationships/hyperlink" Target="http://www.elengy.com/en" TargetMode="External"/><Relationship Id="rId151" Type="http://schemas.openxmlformats.org/officeDocument/2006/relationships/hyperlink" Target="http://www.reganosa.com/" TargetMode="External"/><Relationship Id="rId156" Type="http://schemas.openxmlformats.org/officeDocument/2006/relationships/hyperlink" Target="http://www.fnb-gas.de/de/netzentwicklungsplan/nep-2020/nep-2020.html" TargetMode="External"/><Relationship Id="rId172" Type="http://schemas.openxmlformats.org/officeDocument/2006/relationships/hyperlink" Target="http://www.reganosa.com/" TargetMode="External"/><Relationship Id="rId13" Type="http://schemas.openxmlformats.org/officeDocument/2006/relationships/hyperlink" Target="http://www.conexus.lv/ipgk-modernizacijas-projekti-eng/latvijas-lietuvas-starpsavienojuma-jaudas-palielinasana-latvijas-dala" TargetMode="External"/><Relationship Id="rId18" Type="http://schemas.openxmlformats.org/officeDocument/2006/relationships/hyperlink" Target="http://www.plinacro.hr/" TargetMode="External"/><Relationship Id="rId39" Type="http://schemas.openxmlformats.org/officeDocument/2006/relationships/hyperlink" Target="http://www.eastring.eu/" TargetMode="External"/><Relationship Id="rId109" Type="http://schemas.openxmlformats.org/officeDocument/2006/relationships/hyperlink" Target="http://www.islandmageeenergy.com/" TargetMode="External"/><Relationship Id="rId34" Type="http://schemas.openxmlformats.org/officeDocument/2006/relationships/hyperlink" Target="https://www.more-capacity.eu/" TargetMode="External"/><Relationship Id="rId50" Type="http://schemas.openxmlformats.org/officeDocument/2006/relationships/hyperlink" Target="http://www.gateterminal.com/" TargetMode="External"/><Relationship Id="rId55" Type="http://schemas.openxmlformats.org/officeDocument/2006/relationships/hyperlink" Target="http://www.gasconnect.at/" TargetMode="External"/><Relationship Id="rId76" Type="http://schemas.openxmlformats.org/officeDocument/2006/relationships/hyperlink" Target="http://www.bayernets.de/" TargetMode="External"/><Relationship Id="rId97" Type="http://schemas.openxmlformats.org/officeDocument/2006/relationships/hyperlink" Target="http://www.desfa.gr/" TargetMode="External"/><Relationship Id="rId104" Type="http://schemas.openxmlformats.org/officeDocument/2006/relationships/hyperlink" Target="http://www.plinacro.hr/" TargetMode="External"/><Relationship Id="rId120" Type="http://schemas.openxmlformats.org/officeDocument/2006/relationships/hyperlink" Target="http://cyprusgas2eu.eu/" TargetMode="External"/><Relationship Id="rId125" Type="http://schemas.openxmlformats.org/officeDocument/2006/relationships/hyperlink" Target="https://www.gasnetworks.ie/corporate/company/our-commitment/environment/renewable-gas/" TargetMode="External"/><Relationship Id="rId141" Type="http://schemas.openxmlformats.org/officeDocument/2006/relationships/hyperlink" Target="http://plinacro.hr/" TargetMode="External"/><Relationship Id="rId146" Type="http://schemas.openxmlformats.org/officeDocument/2006/relationships/hyperlink" Target="http://www.depogazploiesti.ro/en/activity/tyndp-projects" TargetMode="External"/><Relationship Id="rId167" Type="http://schemas.openxmlformats.org/officeDocument/2006/relationships/hyperlink" Target="http://www.snam.it/en/transportation/Online_Processes/Allacciamenti/information/ten-year-plan/ten_year_plan_2018_2027/publication.html" TargetMode="External"/><Relationship Id="rId7" Type="http://schemas.openxmlformats.org/officeDocument/2006/relationships/hyperlink" Target="http://www.plinacro.hr/" TargetMode="External"/><Relationship Id="rId71" Type="http://schemas.openxmlformats.org/officeDocument/2006/relationships/hyperlink" Target="http://en.gaz-system.pl/" TargetMode="External"/><Relationship Id="rId92" Type="http://schemas.openxmlformats.org/officeDocument/2006/relationships/hyperlink" Target="http://www.desfa.gr/" TargetMode="External"/><Relationship Id="rId162" Type="http://schemas.openxmlformats.org/officeDocument/2006/relationships/hyperlink" Target="http://www.plinacro.hr/" TargetMode="External"/><Relationship Id="rId2" Type="http://schemas.openxmlformats.org/officeDocument/2006/relationships/hyperlink" Target="http://www.gasconnect.at/" TargetMode="External"/><Relationship Id="rId29" Type="http://schemas.openxmlformats.org/officeDocument/2006/relationships/hyperlink" Target="http://germanlng.com/" TargetMode="External"/><Relationship Id="rId24" Type="http://schemas.openxmlformats.org/officeDocument/2006/relationships/hyperlink" Target="http://www.baltic-pipe.eu/" TargetMode="External"/><Relationship Id="rId40" Type="http://schemas.openxmlformats.org/officeDocument/2006/relationships/hyperlink" Target="http://www.eastring.eu/" TargetMode="External"/><Relationship Id="rId45" Type="http://schemas.openxmlformats.org/officeDocument/2006/relationships/hyperlink" Target="http://fgsz.hu/en/about-fgsz/activities-business-policy/international-projects/brua" TargetMode="External"/><Relationship Id="rId66" Type="http://schemas.openxmlformats.org/officeDocument/2006/relationships/hyperlink" Target="http://www.snam.it/export/sites/snam-rp/repository/file/investor_relations/presentazioni/2018/2018_Nine_month_results.pdf" TargetMode="External"/><Relationship Id="rId87" Type="http://schemas.openxmlformats.org/officeDocument/2006/relationships/hyperlink" Target="http://www.kn.lt/" TargetMode="External"/><Relationship Id="rId110" Type="http://schemas.openxmlformats.org/officeDocument/2006/relationships/hyperlink" Target="http://www.reganosa.com/" TargetMode="External"/><Relationship Id="rId115" Type="http://schemas.openxmlformats.org/officeDocument/2006/relationships/hyperlink" Target="http://www.baltic-pipe.eu/" TargetMode="External"/><Relationship Id="rId131" Type="http://schemas.openxmlformats.org/officeDocument/2006/relationships/hyperlink" Target="http://www.plinovodi.si/media/4763/plinovodi-tyndp-2019-2028_eng.pdf" TargetMode="External"/><Relationship Id="rId136" Type="http://schemas.openxmlformats.org/officeDocument/2006/relationships/hyperlink" Target="http://en.gaz-system.pl/" TargetMode="External"/><Relationship Id="rId157" Type="http://schemas.openxmlformats.org/officeDocument/2006/relationships/hyperlink" Target="http://www.get-h2.de/" TargetMode="External"/><Relationship Id="rId61" Type="http://schemas.openxmlformats.org/officeDocument/2006/relationships/hyperlink" Target="http://westgridsynergy.fr/" TargetMode="External"/><Relationship Id="rId82" Type="http://schemas.openxmlformats.org/officeDocument/2006/relationships/hyperlink" Target="http://www.gasdottitalia.it/en/content/annual-network-development" TargetMode="External"/><Relationship Id="rId152" Type="http://schemas.openxmlformats.org/officeDocument/2006/relationships/hyperlink" Target="http://www.gasdottitalia.it/en/content/annual-network-development" TargetMode="External"/><Relationship Id="rId173" Type="http://schemas.openxmlformats.org/officeDocument/2006/relationships/hyperlink" Target="http://www.reganosa.com/" TargetMode="External"/><Relationship Id="rId19" Type="http://schemas.openxmlformats.org/officeDocument/2006/relationships/hyperlink" Target="http://www.bh-gas.ba/" TargetMode="External"/><Relationship Id="rId14" Type="http://schemas.openxmlformats.org/officeDocument/2006/relationships/hyperlink" Target="http://elering.ee/en/balticconnector%20;%20http:/balticconnector.fi/en/" TargetMode="External"/><Relationship Id="rId30" Type="http://schemas.openxmlformats.org/officeDocument/2006/relationships/hyperlink" Target="http://www.gasunie.de/" TargetMode="External"/><Relationship Id="rId35" Type="http://schemas.openxmlformats.org/officeDocument/2006/relationships/hyperlink" Target="http://www.ren.pt/pt-PT/o_que_fazemos/projetos_interesse_2017/" TargetMode="External"/><Relationship Id="rId56" Type="http://schemas.openxmlformats.org/officeDocument/2006/relationships/hyperlink" Target="http://www.plinovodi.si/media/4763/plinovodi-tyndp-2019-2028_eng.pdf" TargetMode="External"/><Relationship Id="rId77" Type="http://schemas.openxmlformats.org/officeDocument/2006/relationships/hyperlink" Target="http://new.transgaz.ro/sites/default/files/plan_de_dezvoltare_pe_10_ani_2014_-_2023_14.12.2014.pdf" TargetMode="External"/><Relationship Id="rId100" Type="http://schemas.openxmlformats.org/officeDocument/2006/relationships/hyperlink" Target="http://www.shannonlng.ie/" TargetMode="External"/><Relationship Id="rId105" Type="http://schemas.openxmlformats.org/officeDocument/2006/relationships/hyperlink" Target="http://www.baltigaas.eu/" TargetMode="External"/><Relationship Id="rId126" Type="http://schemas.openxmlformats.org/officeDocument/2006/relationships/hyperlink" Target="http://www.ervia.ie/business-development/carbon-capture-storage/" TargetMode="External"/><Relationship Id="rId147" Type="http://schemas.openxmlformats.org/officeDocument/2006/relationships/hyperlink" Target="http://www.depogazploiesti.ro/en/activity/tyndp-projects" TargetMode="External"/><Relationship Id="rId168" Type="http://schemas.openxmlformats.org/officeDocument/2006/relationships/hyperlink" Target="http://www.snam.it/en/transportation/Online_Processes/Allacciamenti/information/ten-year-plan/ten_year_plan_2018_2027/publication.html" TargetMode="External"/><Relationship Id="rId8" Type="http://schemas.openxmlformats.org/officeDocument/2006/relationships/hyperlink" Target="http://www.plinacro.hr/" TargetMode="External"/><Relationship Id="rId51" Type="http://schemas.openxmlformats.org/officeDocument/2006/relationships/hyperlink" Target="http://www.gastrade.gr/" TargetMode="External"/><Relationship Id="rId72" Type="http://schemas.openxmlformats.org/officeDocument/2006/relationships/hyperlink" Target="http://www.nep-gas-datenbank.de:8080/app/" TargetMode="External"/><Relationship Id="rId93" Type="http://schemas.openxmlformats.org/officeDocument/2006/relationships/hyperlink" Target="http://www.snam.it/en/transportation/Online_Processes/Allacciamenti/information/ten-year-plan/ten_year_plan_2018_2027/publication.html" TargetMode="External"/><Relationship Id="rId98" Type="http://schemas.openxmlformats.org/officeDocument/2006/relationships/hyperlink" Target="http://www.igi&#8208;poseidon.com/" TargetMode="External"/><Relationship Id="rId121" Type="http://schemas.openxmlformats.org/officeDocument/2006/relationships/hyperlink" Target="http://albgaz.al/" TargetMode="External"/><Relationship Id="rId142" Type="http://schemas.openxmlformats.org/officeDocument/2006/relationships/hyperlink" Target="http://www.psp.hr/izgradnja-vrsnog-skladista-plina-grubisno-polje" TargetMode="External"/><Relationship Id="rId163" Type="http://schemas.openxmlformats.org/officeDocument/2006/relationships/hyperlink" Target="http://www.desfa.gr/" TargetMode="External"/><Relationship Id="rId3" Type="http://schemas.openxmlformats.org/officeDocument/2006/relationships/hyperlink" Target="http://www.net4gas.cz/en/projects/austrian-czech-interconnection/" TargetMode="External"/><Relationship Id="rId25" Type="http://schemas.openxmlformats.org/officeDocument/2006/relationships/hyperlink" Target="http://www.baltic-pipe.eu/" TargetMode="External"/><Relationship Id="rId46" Type="http://schemas.openxmlformats.org/officeDocument/2006/relationships/hyperlink" Target="http://www.fosmax-lng.com/en/who-are-we/projet-de-developpement.html" TargetMode="External"/><Relationship Id="rId67" Type="http://schemas.openxmlformats.org/officeDocument/2006/relationships/hyperlink" Target="http://www.tap-ag.com/" TargetMode="External"/><Relationship Id="rId116" Type="http://schemas.openxmlformats.org/officeDocument/2006/relationships/hyperlink" Target="http://www.grtgaz.com/grands-projets/le-projet-tulipe/presentation/actualites/projet-tulipe.html" TargetMode="External"/><Relationship Id="rId137" Type="http://schemas.openxmlformats.org/officeDocument/2006/relationships/hyperlink" Target="http://www.reganosa.com/" TargetMode="External"/><Relationship Id="rId158" Type="http://schemas.openxmlformats.org/officeDocument/2006/relationships/hyperlink" Target="https://www.tap-ag.com/" TargetMode="External"/><Relationship Id="rId20" Type="http://schemas.openxmlformats.org/officeDocument/2006/relationships/hyperlink" Target="http://www.plinacro.hr/" TargetMode="External"/><Relationship Id="rId41" Type="http://schemas.openxmlformats.org/officeDocument/2006/relationships/hyperlink" Target="http://www.gaztranzit.hu/en/balmenu/about-us/10year/Lapok/default.aspx" TargetMode="External"/><Relationship Id="rId62" Type="http://schemas.openxmlformats.org/officeDocument/2006/relationships/hyperlink" Target="http://www.gazenergiedespossibles.fr/" TargetMode="External"/><Relationship Id="rId83" Type="http://schemas.openxmlformats.org/officeDocument/2006/relationships/hyperlink" Target="http://www.fluxys.com/" TargetMode="External"/><Relationship Id="rId88" Type="http://schemas.openxmlformats.org/officeDocument/2006/relationships/hyperlink" Target="http://www.eustream.sk/files/docs/eng/TYNDP_2018_2027_OPC_23102017.pdf" TargetMode="External"/><Relationship Id="rId111" Type="http://schemas.openxmlformats.org/officeDocument/2006/relationships/hyperlink" Target="http://www.ren.pt/" TargetMode="External"/><Relationship Id="rId132" Type="http://schemas.openxmlformats.org/officeDocument/2006/relationships/hyperlink" Target="http://www.plinovodi.si/media/4763/plinovodi-tyndp-2019-2028_eng.pdf" TargetMode="External"/><Relationship Id="rId153" Type="http://schemas.openxmlformats.org/officeDocument/2006/relationships/hyperlink" Target="http://element-eins.eu/" TargetMode="External"/><Relationship Id="rId174" Type="http://schemas.openxmlformats.org/officeDocument/2006/relationships/image" Target="../media/image1.png"/><Relationship Id="rId15" Type="http://schemas.openxmlformats.org/officeDocument/2006/relationships/hyperlink" Target="http://www.balticconnector.fi/en%20and%20https:/elering.ee/en/balticconnector" TargetMode="External"/><Relationship Id="rId36" Type="http://schemas.openxmlformats.org/officeDocument/2006/relationships/hyperlink" Target="http://www.enagas.es/enagas/es/MarcoRegulatorio/Proyectos_Interes_Comun" TargetMode="External"/><Relationship Id="rId57" Type="http://schemas.openxmlformats.org/officeDocument/2006/relationships/hyperlink" Target="https://www.nafta.sk/sk/rozvojove-projekty" TargetMode="External"/><Relationship Id="rId106" Type="http://schemas.openxmlformats.org/officeDocument/2006/relationships/hyperlink" Target="http://fgsz.hu/en/about-fgsz/activities-business-policy/international-projects/brua" TargetMode="External"/><Relationship Id="rId127" Type="http://schemas.openxmlformats.org/officeDocument/2006/relationships/hyperlink" Target="http://www.mutual-energy.com/" TargetMode="External"/><Relationship Id="rId10" Type="http://schemas.openxmlformats.org/officeDocument/2006/relationships/hyperlink" Target="http://www.eustream.sk/en_transmission-system/en_pl-sk-interconnector" TargetMode="External"/><Relationship Id="rId31" Type="http://schemas.openxmlformats.org/officeDocument/2006/relationships/hyperlink" Target="http://en.gaz-system.pl/nasze-inwestycje/integracja-z-europejski-systemem/polska-ukraina/" TargetMode="External"/><Relationship Id="rId52" Type="http://schemas.openxmlformats.org/officeDocument/2006/relationships/hyperlink" Target="http://www.gastrade.gr/" TargetMode="External"/><Relationship Id="rId73" Type="http://schemas.openxmlformats.org/officeDocument/2006/relationships/hyperlink" Target="http://bulgartransgaz.bg/en/pages/rehabilitaciya-modernizaciya-i-razshirenie-na-sashtestvuvash-133.html" TargetMode="External"/><Relationship Id="rId78" Type="http://schemas.openxmlformats.org/officeDocument/2006/relationships/hyperlink" Target="http://wwwhttp/www.transgaz.ro/ro/dezvoltarea-pe-teritoriul-romaniei-sistemului-national-de-transport-gaze-pe-coridorul-conductei-0" TargetMode="External"/><Relationship Id="rId94" Type="http://schemas.openxmlformats.org/officeDocument/2006/relationships/hyperlink" Target="http://www.fnb-gas.de/" TargetMode="External"/><Relationship Id="rId99" Type="http://schemas.openxmlformats.org/officeDocument/2006/relationships/hyperlink" Target="http://www.galsi.it/" TargetMode="External"/><Relationship Id="rId101" Type="http://schemas.openxmlformats.org/officeDocument/2006/relationships/hyperlink" Target="http://www.energywateragency.gov.mt/pci-5-19-gas-interconnectivity/" TargetMode="External"/><Relationship Id="rId122" Type="http://schemas.openxmlformats.org/officeDocument/2006/relationships/hyperlink" Target="http://www.snam.it/en/transportation/Online_Processes/Allacciamenti/information/ten-year-plan/ten_year_plan_2018_2027/publication.html" TargetMode="External"/><Relationship Id="rId143" Type="http://schemas.openxmlformats.org/officeDocument/2006/relationships/hyperlink" Target="http://www.snam.it/en/transportation/Online_Processes/Allacciamenti/information/ten-year-plan/ten_year_plan_2018_2027/publication.html" TargetMode="External"/><Relationship Id="rId148" Type="http://schemas.openxmlformats.org/officeDocument/2006/relationships/hyperlink" Target="http://www.fluxys.com/en/gas-innovation" TargetMode="External"/><Relationship Id="rId164" Type="http://schemas.openxmlformats.org/officeDocument/2006/relationships/hyperlink" Target="http://www.desfa.gr/" TargetMode="External"/><Relationship Id="rId169" Type="http://schemas.openxmlformats.org/officeDocument/2006/relationships/hyperlink" Target="http://en.gaz-system.pl/" TargetMode="External"/><Relationship Id="rId4" Type="http://schemas.openxmlformats.org/officeDocument/2006/relationships/hyperlink" Target="http://www.plinacro.hr/" TargetMode="External"/><Relationship Id="rId9" Type="http://schemas.openxmlformats.org/officeDocument/2006/relationships/hyperlink" Target="http://www.plinacro.hr/" TargetMode="External"/><Relationship Id="rId26" Type="http://schemas.openxmlformats.org/officeDocument/2006/relationships/hyperlink" Target="http://www.baltic-pipe.eu/" TargetMode="External"/><Relationship Id="rId47" Type="http://schemas.openxmlformats.org/officeDocument/2006/relationships/hyperlink" Target="http://www.grtgaz.com/fileadmin/plaquettes/fr/2017/Plan_decennal_2017-2026.pdf" TargetMode="External"/><Relationship Id="rId68" Type="http://schemas.openxmlformats.org/officeDocument/2006/relationships/hyperlink" Target="http://new.transgaz.ro/ro/informatii-clienti/interconectarea-sistemului-national-de-transport-cu-cel-al-gazoductelor" TargetMode="External"/><Relationship Id="rId89" Type="http://schemas.openxmlformats.org/officeDocument/2006/relationships/hyperlink" Target="http://elering.ee/en/balticconnector" TargetMode="External"/><Relationship Id="rId112" Type="http://schemas.openxmlformats.org/officeDocument/2006/relationships/hyperlink" Target="http://www.igi-poseidon.com/" TargetMode="External"/><Relationship Id="rId133" Type="http://schemas.openxmlformats.org/officeDocument/2006/relationships/hyperlink" Target="http://www.conexus.lv/" TargetMode="External"/><Relationship Id="rId154" Type="http://schemas.openxmlformats.org/officeDocument/2006/relationships/hyperlink" Target="http://www.reganosa.com/" TargetMode="External"/><Relationship Id="rId16" Type="http://schemas.openxmlformats.org/officeDocument/2006/relationships/hyperlink" Target="http://www.plinacro.hr/" TargetMode="External"/><Relationship Id="rId37" Type="http://schemas.openxmlformats.org/officeDocument/2006/relationships/hyperlink" Target="http://www.step.terega.fr/" TargetMode="External"/><Relationship Id="rId58" Type="http://schemas.openxmlformats.org/officeDocument/2006/relationships/hyperlink" Target="http://www.nafta.sk/en/underground-gas-storage-velke-kapusany" TargetMode="External"/><Relationship Id="rId79" Type="http://schemas.openxmlformats.org/officeDocument/2006/relationships/hyperlink" Target="http://www.conexus.lv/ipgk-modernizacijas-projekti-eng/incukalna-pgk-jaudas-palielinasana" TargetMode="External"/><Relationship Id="rId102" Type="http://schemas.openxmlformats.org/officeDocument/2006/relationships/hyperlink" Target="http://www.lngterminalgothenburg.com/" TargetMode="External"/><Relationship Id="rId123" Type="http://schemas.openxmlformats.org/officeDocument/2006/relationships/hyperlink" Target="http://www.snamretegas.it/it/business-servizi/Archivio/Anno-termico_2016_2017/piano-decennale/pubblicazione.html" TargetMode="External"/><Relationship Id="rId144" Type="http://schemas.openxmlformats.org/officeDocument/2006/relationships/hyperlink" Target="http://www.depogazploiesti.ro/en/activity/projects-of-common-interest" TargetMode="External"/><Relationship Id="rId90" Type="http://schemas.openxmlformats.org/officeDocument/2006/relationships/hyperlink" Target="http://www.net4gas.cz/en/projects/capacity4gas-project/" TargetMode="External"/><Relationship Id="rId165" Type="http://schemas.openxmlformats.org/officeDocument/2006/relationships/hyperlink" Target="http://www.desfa.gr/?lang=en" TargetMode="External"/><Relationship Id="rId27" Type="http://schemas.openxmlformats.org/officeDocument/2006/relationships/hyperlink" Target="http://www.net4gas.cz/en/projects/czech-polish-gas-interconnector/" TargetMode="External"/><Relationship Id="rId48" Type="http://schemas.openxmlformats.org/officeDocument/2006/relationships/hyperlink" Target="http://www.elengy.com/en/projects/montoir-extension.html" TargetMode="External"/><Relationship Id="rId69" Type="http://schemas.openxmlformats.org/officeDocument/2006/relationships/hyperlink" Target="http://www.fluxys.com/tenp/en/TenpSystemInfo/SouthNorthProject/ReverseFlow" TargetMode="External"/><Relationship Id="rId113" Type="http://schemas.openxmlformats.org/officeDocument/2006/relationships/hyperlink" Target="http://w-stream-transcaspian.com/" TargetMode="External"/><Relationship Id="rId134" Type="http://schemas.openxmlformats.org/officeDocument/2006/relationships/hyperlink" Target="http://www.desfa.gr/" TargetMode="External"/><Relationship Id="rId80" Type="http://schemas.openxmlformats.org/officeDocument/2006/relationships/hyperlink" Target="http://www.icgb.eu/" TargetMode="External"/><Relationship Id="rId155" Type="http://schemas.openxmlformats.org/officeDocument/2006/relationships/hyperlink" Target="http://www.fnb-gas.de/de/netzentwicklungsplan/nep-2020/nep-2020.html" TargetMode="External"/><Relationship Id="rId17" Type="http://schemas.openxmlformats.org/officeDocument/2006/relationships/hyperlink" Target="http://www.bh-gas.ba/" TargetMode="External"/><Relationship Id="rId38" Type="http://schemas.openxmlformats.org/officeDocument/2006/relationships/hyperlink" Target="http://www.eastring.eu/" TargetMode="External"/><Relationship Id="rId59" Type="http://schemas.openxmlformats.org/officeDocument/2006/relationships/hyperlink" Target="http://www.skultelng.lv/" TargetMode="External"/><Relationship Id="rId103" Type="http://schemas.openxmlformats.org/officeDocument/2006/relationships/hyperlink" Target="http://www.plinacro.hr/" TargetMode="External"/><Relationship Id="rId124" Type="http://schemas.openxmlformats.org/officeDocument/2006/relationships/hyperlink" Target="http://www.snam.it/en/transportation/Online_Processes/Allacciamenti/information/ten-year-plan/ten_year_plan_2018_2027/publication.html" TargetMode="External"/><Relationship Id="rId70" Type="http://schemas.openxmlformats.org/officeDocument/2006/relationships/hyperlink" Target="http://en.gaz-system.pl/" TargetMode="External"/><Relationship Id="rId91" Type="http://schemas.openxmlformats.org/officeDocument/2006/relationships/hyperlink" Target="http://www.nord-stream2.com/" TargetMode="External"/><Relationship Id="rId145" Type="http://schemas.openxmlformats.org/officeDocument/2006/relationships/hyperlink" Target="http://www.hradf.com/en/portfolio/south-kavala-natural-gas-storage" TargetMode="External"/><Relationship Id="rId166" Type="http://schemas.openxmlformats.org/officeDocument/2006/relationships/hyperlink" Target="http://www.socarmidstream.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61427-F7CA-4F3A-A735-2744921FF6E1}">
  <dimension ref="A1:Z230"/>
  <sheetViews>
    <sheetView showGridLines="0" tabSelected="1" topLeftCell="A43" zoomScaleNormal="100" workbookViewId="0">
      <selection activeCell="B13" sqref="B13:I17"/>
    </sheetView>
  </sheetViews>
  <sheetFormatPr defaultRowHeight="15" x14ac:dyDescent="0.25"/>
  <cols>
    <col min="1" max="1" width="9" customWidth="1"/>
    <col min="2" max="2" width="10" customWidth="1"/>
    <col min="3" max="3" width="12" customWidth="1"/>
    <col min="4" max="4" width="30.85546875" customWidth="1"/>
    <col min="5" max="5" width="75.140625" customWidth="1"/>
    <col min="6" max="6" width="26.85546875" hidden="1" customWidth="1"/>
    <col min="7" max="7" width="21.5703125" hidden="1" customWidth="1"/>
    <col min="8" max="8" width="16.7109375" customWidth="1"/>
    <col min="9" max="10" width="17.140625" customWidth="1"/>
    <col min="11" max="11" width="30.7109375" customWidth="1"/>
    <col min="12" max="12" width="12.7109375" customWidth="1"/>
    <col min="13" max="13" width="53.7109375" customWidth="1"/>
    <col min="14" max="14" width="86.7109375" customWidth="1"/>
    <col min="15" max="17" width="23.7109375" customWidth="1"/>
  </cols>
  <sheetData>
    <row r="1" spans="1:26" x14ac:dyDescent="0.25">
      <c r="A1" s="119" t="s">
        <v>1212</v>
      </c>
      <c r="B1" s="119"/>
      <c r="C1" s="119"/>
      <c r="D1" s="119"/>
      <c r="E1" s="119"/>
      <c r="F1" s="119"/>
      <c r="G1" s="119"/>
      <c r="H1" s="119"/>
      <c r="I1" s="119"/>
      <c r="J1" s="119"/>
      <c r="K1" s="119"/>
      <c r="L1" s="119"/>
      <c r="M1" s="119"/>
    </row>
    <row r="2" spans="1:26" ht="9" customHeight="1" x14ac:dyDescent="0.25">
      <c r="A2" s="118"/>
      <c r="B2" s="118"/>
      <c r="C2" s="118"/>
      <c r="D2" s="118"/>
      <c r="E2" s="118"/>
      <c r="F2" s="118"/>
      <c r="G2" s="118"/>
      <c r="H2" s="118"/>
      <c r="I2" s="118"/>
      <c r="J2" s="118"/>
      <c r="K2" s="118"/>
      <c r="L2" s="118"/>
      <c r="M2" s="118"/>
    </row>
    <row r="3" spans="1:26" s="117" customFormat="1" ht="27" customHeight="1" x14ac:dyDescent="0.25">
      <c r="A3" s="120" t="s">
        <v>1213</v>
      </c>
      <c r="B3" s="121"/>
      <c r="C3" s="121"/>
      <c r="D3" s="121"/>
      <c r="E3" s="121"/>
      <c r="F3" s="121"/>
      <c r="G3" s="121"/>
      <c r="H3" s="121"/>
      <c r="I3" s="121"/>
      <c r="J3" s="121"/>
      <c r="K3" s="121"/>
      <c r="L3" s="121"/>
      <c r="M3" s="121"/>
      <c r="N3" s="122"/>
      <c r="O3" s="123" t="s">
        <v>1214</v>
      </c>
      <c r="P3" s="124"/>
      <c r="Q3" s="125"/>
    </row>
    <row r="4" spans="1:26" ht="56.25" customHeight="1" x14ac:dyDescent="0.25">
      <c r="A4" s="1" t="s">
        <v>0</v>
      </c>
      <c r="B4" s="2" t="s">
        <v>1</v>
      </c>
      <c r="C4" s="2" t="s">
        <v>2</v>
      </c>
      <c r="D4" s="2" t="s">
        <v>3</v>
      </c>
      <c r="E4" s="2" t="s">
        <v>4</v>
      </c>
      <c r="F4" s="2"/>
      <c r="G4" s="2"/>
      <c r="H4" s="2" t="s">
        <v>5</v>
      </c>
      <c r="I4" s="2" t="s">
        <v>6</v>
      </c>
      <c r="J4" s="2" t="s">
        <v>7</v>
      </c>
      <c r="K4" s="2" t="s">
        <v>8</v>
      </c>
      <c r="L4" s="2" t="s">
        <v>9</v>
      </c>
      <c r="M4" s="2" t="s">
        <v>10</v>
      </c>
      <c r="N4" s="2" t="s">
        <v>11</v>
      </c>
      <c r="O4" s="3" t="s">
        <v>12</v>
      </c>
      <c r="P4" s="3" t="s">
        <v>13</v>
      </c>
      <c r="Q4" s="4" t="s">
        <v>14</v>
      </c>
      <c r="W4" s="126" t="s">
        <v>76</v>
      </c>
      <c r="X4" s="126"/>
      <c r="Y4" s="126"/>
      <c r="Z4" s="22">
        <f>SUM(Z5:Z8)</f>
        <v>68</v>
      </c>
    </row>
    <row r="5" spans="1:26" ht="38.25" customHeight="1" x14ac:dyDescent="0.25">
      <c r="A5" s="127">
        <v>1</v>
      </c>
      <c r="B5" s="127" t="s">
        <v>15</v>
      </c>
      <c r="C5" s="127" t="s">
        <v>16</v>
      </c>
      <c r="D5" s="127" t="s">
        <v>17</v>
      </c>
      <c r="E5" s="5" t="s">
        <v>18</v>
      </c>
      <c r="F5" s="5">
        <f>_xlfn.XLOOKUP('PS-CBA groups'!H5,'Investment Project Main Info'!$E$4:$E$239,'Investment Project Main Info'!$M$4:$M$239)</f>
        <v>2022</v>
      </c>
      <c r="G5" s="5">
        <f>_xlfn.XLOOKUP(H5,'Investment Project Main Info'!$E$4:$E$239,'Investment Project Main Info'!$N$4:$N$239)</f>
        <v>2022</v>
      </c>
      <c r="H5" s="5" t="s">
        <v>19</v>
      </c>
      <c r="I5" s="6">
        <v>2022</v>
      </c>
      <c r="J5" s="6">
        <v>2022</v>
      </c>
      <c r="K5" s="6" t="s">
        <v>20</v>
      </c>
      <c r="L5" s="6" t="s">
        <v>21</v>
      </c>
      <c r="M5" s="129" t="s">
        <v>22</v>
      </c>
      <c r="N5" s="131" t="s">
        <v>23</v>
      </c>
      <c r="O5" s="7" t="s">
        <v>19</v>
      </c>
      <c r="P5" s="7">
        <v>2022</v>
      </c>
      <c r="Q5" s="7">
        <v>2022</v>
      </c>
      <c r="W5" s="133" t="s">
        <v>77</v>
      </c>
      <c r="X5" s="133"/>
      <c r="Y5" s="133"/>
      <c r="Z5" s="23">
        <f>COUNTIF(B5:B226,"NSI WEST")</f>
        <v>10</v>
      </c>
    </row>
    <row r="6" spans="1:26" ht="30.75" customHeight="1" x14ac:dyDescent="0.25">
      <c r="A6" s="128"/>
      <c r="B6" s="128"/>
      <c r="C6" s="128"/>
      <c r="D6" s="128"/>
      <c r="E6" s="8" t="s">
        <v>24</v>
      </c>
      <c r="F6" s="5">
        <f>_xlfn.XLOOKUP('PS-CBA groups'!H6,'Investment Project Main Info'!$E$4:$E$239,'Investment Project Main Info'!$M$4:$M$239)</f>
        <v>2020</v>
      </c>
      <c r="G6" s="5">
        <f>_xlfn.XLOOKUP(H6,'Investment Project Main Info'!$E$4:$E$239,'Investment Project Main Info'!$N$4:$N$239)</f>
        <v>2020</v>
      </c>
      <c r="H6" s="8" t="s">
        <v>25</v>
      </c>
      <c r="I6" s="9">
        <v>2020</v>
      </c>
      <c r="J6" s="9">
        <v>2020</v>
      </c>
      <c r="K6" s="9" t="s">
        <v>26</v>
      </c>
      <c r="L6" s="9" t="s">
        <v>27</v>
      </c>
      <c r="M6" s="130"/>
      <c r="N6" s="132"/>
      <c r="O6" s="7" t="s">
        <v>25</v>
      </c>
      <c r="P6" s="7">
        <v>2020</v>
      </c>
      <c r="Q6" s="7">
        <v>2020</v>
      </c>
      <c r="W6" s="133" t="s">
        <v>78</v>
      </c>
      <c r="X6" s="133"/>
      <c r="Y6" s="133"/>
      <c r="Z6" s="23">
        <f>COUNTIF(B5:B226,"NSI East")</f>
        <v>37</v>
      </c>
    </row>
    <row r="7" spans="1:26" ht="32.25" customHeight="1" x14ac:dyDescent="0.25">
      <c r="A7" s="128"/>
      <c r="B7" s="128"/>
      <c r="C7" s="128"/>
      <c r="D7" s="128"/>
      <c r="E7" s="8" t="s">
        <v>28</v>
      </c>
      <c r="F7" s="5">
        <f>_xlfn.XLOOKUP('PS-CBA groups'!H7,'Investment Project Main Info'!$E$4:$E$239,'Investment Project Main Info'!$M$4:$M$239)</f>
        <v>2021</v>
      </c>
      <c r="G7" s="5">
        <f>_xlfn.XLOOKUP(H7,'Investment Project Main Info'!$E$4:$E$239,'Investment Project Main Info'!$N$4:$N$239)</f>
        <v>2021</v>
      </c>
      <c r="H7" s="8" t="s">
        <v>29</v>
      </c>
      <c r="I7" s="9">
        <v>2021</v>
      </c>
      <c r="J7" s="9">
        <v>2021</v>
      </c>
      <c r="K7" s="9" t="s">
        <v>30</v>
      </c>
      <c r="L7" s="9" t="s">
        <v>27</v>
      </c>
      <c r="M7" s="130"/>
      <c r="N7" s="132"/>
      <c r="O7" s="7" t="s">
        <v>29</v>
      </c>
      <c r="P7" s="7">
        <v>2021</v>
      </c>
      <c r="Q7" s="7">
        <v>2021</v>
      </c>
      <c r="W7" s="133" t="s">
        <v>79</v>
      </c>
      <c r="X7" s="133"/>
      <c r="Y7" s="133"/>
      <c r="Z7" s="23">
        <f>COUNTIF(B5:B226,"SGC")</f>
        <v>10</v>
      </c>
    </row>
    <row r="8" spans="1:26" ht="31.5" customHeight="1" x14ac:dyDescent="0.25">
      <c r="A8" s="128"/>
      <c r="B8" s="128"/>
      <c r="C8" s="128"/>
      <c r="D8" s="128"/>
      <c r="E8" s="10" t="s">
        <v>31</v>
      </c>
      <c r="F8" s="5">
        <f>_xlfn.XLOOKUP('PS-CBA groups'!H8,'Investment Project Main Info'!$E$4:$E$239,'Investment Project Main Info'!$M$4:$M$239)</f>
        <v>2022</v>
      </c>
      <c r="G8" s="5">
        <f>_xlfn.XLOOKUP(H8,'Investment Project Main Info'!$E$4:$E$239,'Investment Project Main Info'!$N$4:$N$239)</f>
        <v>2026</v>
      </c>
      <c r="H8" s="10" t="s">
        <v>32</v>
      </c>
      <c r="I8" s="11">
        <v>2022</v>
      </c>
      <c r="J8" s="11">
        <v>2026</v>
      </c>
      <c r="K8" s="11" t="s">
        <v>33</v>
      </c>
      <c r="L8" s="11" t="s">
        <v>27</v>
      </c>
      <c r="M8" s="130"/>
      <c r="N8" s="132"/>
      <c r="O8" s="7" t="s">
        <v>32</v>
      </c>
      <c r="P8" s="7">
        <v>2022</v>
      </c>
      <c r="Q8" s="7">
        <v>2026</v>
      </c>
      <c r="W8" s="133" t="s">
        <v>80</v>
      </c>
      <c r="X8" s="133"/>
      <c r="Y8" s="133"/>
      <c r="Z8" s="23">
        <f>COUNTIF(B5:B226,"BEMIP")</f>
        <v>11</v>
      </c>
    </row>
    <row r="9" spans="1:26" ht="24.95" customHeight="1" x14ac:dyDescent="0.25">
      <c r="A9" s="135">
        <v>2</v>
      </c>
      <c r="B9" s="135" t="s">
        <v>15</v>
      </c>
      <c r="C9" s="135" t="s">
        <v>34</v>
      </c>
      <c r="D9" s="135" t="s">
        <v>35</v>
      </c>
      <c r="E9" s="12" t="s">
        <v>36</v>
      </c>
      <c r="F9" s="5">
        <f>_xlfn.XLOOKUP('PS-CBA groups'!H9,'Investment Project Main Info'!$E$4:$E$239,'Investment Project Main Info'!$M$4:$M$239)</f>
        <v>2025</v>
      </c>
      <c r="G9" s="5">
        <f>_xlfn.XLOOKUP(H9,'Investment Project Main Info'!$E$4:$E$239,'Investment Project Main Info'!$N$4:$N$239)</f>
        <v>2025</v>
      </c>
      <c r="H9" s="13" t="s">
        <v>37</v>
      </c>
      <c r="I9" s="14">
        <v>2025</v>
      </c>
      <c r="J9" s="14">
        <v>2025</v>
      </c>
      <c r="K9" s="14" t="s">
        <v>38</v>
      </c>
      <c r="L9" s="14" t="s">
        <v>39</v>
      </c>
      <c r="M9" s="136" t="s">
        <v>40</v>
      </c>
      <c r="N9" s="138" t="s">
        <v>41</v>
      </c>
      <c r="O9" s="7" t="s">
        <v>37</v>
      </c>
      <c r="P9" s="7">
        <v>2025</v>
      </c>
      <c r="Q9" s="7">
        <v>2025</v>
      </c>
    </row>
    <row r="10" spans="1:26" ht="24.95" customHeight="1" x14ac:dyDescent="0.25">
      <c r="A10" s="140"/>
      <c r="B10" s="140"/>
      <c r="C10" s="140"/>
      <c r="D10" s="140"/>
      <c r="E10" s="8" t="s">
        <v>42</v>
      </c>
      <c r="F10" s="5">
        <f>_xlfn.XLOOKUP('PS-CBA groups'!H10,'Investment Project Main Info'!$E$4:$E$239,'Investment Project Main Info'!$M$4:$M$239)</f>
        <v>2025</v>
      </c>
      <c r="G10" s="5">
        <f>_xlfn.XLOOKUP(H10,'Investment Project Main Info'!$E$4:$E$239,'Investment Project Main Info'!$N$4:$N$239)</f>
        <v>2025</v>
      </c>
      <c r="H10" s="8" t="s">
        <v>43</v>
      </c>
      <c r="I10" s="9">
        <v>2025</v>
      </c>
      <c r="J10" s="9">
        <v>2025</v>
      </c>
      <c r="K10" s="9" t="s">
        <v>44</v>
      </c>
      <c r="L10" s="9" t="s">
        <v>45</v>
      </c>
      <c r="M10" s="137"/>
      <c r="N10" s="139"/>
      <c r="O10" s="7" t="s">
        <v>43</v>
      </c>
      <c r="P10" s="7">
        <v>2025</v>
      </c>
      <c r="Q10" s="7">
        <v>2025</v>
      </c>
    </row>
    <row r="11" spans="1:26" ht="30" customHeight="1" x14ac:dyDescent="0.25">
      <c r="A11" s="135">
        <v>3</v>
      </c>
      <c r="B11" s="135" t="s">
        <v>15</v>
      </c>
      <c r="C11" s="135" t="s">
        <v>46</v>
      </c>
      <c r="D11" s="135" t="s">
        <v>1205</v>
      </c>
      <c r="E11" s="5" t="s">
        <v>47</v>
      </c>
      <c r="F11" s="5">
        <f>_xlfn.XLOOKUP('PS-CBA groups'!H11,'Investment Project Main Info'!$E$4:$E$239,'Investment Project Main Info'!$M$4:$M$239)</f>
        <v>2024</v>
      </c>
      <c r="G11" s="5">
        <f>_xlfn.XLOOKUP(H11,'Investment Project Main Info'!$E$4:$E$239,'Investment Project Main Info'!$N$4:$N$239)</f>
        <v>2024</v>
      </c>
      <c r="H11" s="13" t="s">
        <v>48</v>
      </c>
      <c r="I11" s="6">
        <v>2024</v>
      </c>
      <c r="J11" s="6">
        <v>2024</v>
      </c>
      <c r="K11" s="6" t="s">
        <v>49</v>
      </c>
      <c r="L11" s="16" t="s">
        <v>50</v>
      </c>
      <c r="M11" s="136" t="s">
        <v>51</v>
      </c>
      <c r="N11" s="138" t="s">
        <v>52</v>
      </c>
      <c r="O11" s="7" t="s">
        <v>48</v>
      </c>
      <c r="P11" s="7">
        <v>2024</v>
      </c>
      <c r="Q11" s="7">
        <v>2024</v>
      </c>
    </row>
    <row r="12" spans="1:26" ht="30" customHeight="1" x14ac:dyDescent="0.25">
      <c r="A12" s="134"/>
      <c r="B12" s="134"/>
      <c r="C12" s="134"/>
      <c r="D12" s="134"/>
      <c r="E12" s="8" t="s">
        <v>53</v>
      </c>
      <c r="F12" s="5">
        <f>_xlfn.XLOOKUP('PS-CBA groups'!H12,'Investment Project Main Info'!$E$4:$E$239,'Investment Project Main Info'!$M$4:$M$239)</f>
        <v>2024</v>
      </c>
      <c r="G12" s="5">
        <f>_xlfn.XLOOKUP(H12,'Investment Project Main Info'!$E$4:$E$239,'Investment Project Main Info'!$N$4:$N$239)</f>
        <v>2024</v>
      </c>
      <c r="H12" s="8" t="s">
        <v>54</v>
      </c>
      <c r="I12" s="9">
        <v>2024</v>
      </c>
      <c r="J12" s="9">
        <v>2024</v>
      </c>
      <c r="K12" s="9" t="s">
        <v>55</v>
      </c>
      <c r="L12" s="9" t="s">
        <v>56</v>
      </c>
      <c r="M12" s="137"/>
      <c r="N12" s="139"/>
      <c r="O12" s="7" t="s">
        <v>54</v>
      </c>
      <c r="P12" s="7">
        <v>2024</v>
      </c>
      <c r="Q12" s="7">
        <v>2024</v>
      </c>
    </row>
    <row r="13" spans="1:26" ht="24.95" customHeight="1" x14ac:dyDescent="0.25">
      <c r="A13" s="127">
        <v>4</v>
      </c>
      <c r="B13" s="127" t="s">
        <v>15</v>
      </c>
      <c r="C13" s="127" t="s">
        <v>57</v>
      </c>
      <c r="D13" s="135" t="s">
        <v>58</v>
      </c>
      <c r="E13" s="5" t="s">
        <v>59</v>
      </c>
      <c r="F13" s="5">
        <f>_xlfn.XLOOKUP('PS-CBA groups'!H13,'Investment Project Main Info'!$E$4:$E$239,'Investment Project Main Info'!$M$4:$M$239)</f>
        <v>2025</v>
      </c>
      <c r="G13" s="5">
        <f>_xlfn.XLOOKUP(H13,'Investment Project Main Info'!$E$4:$E$239,'Investment Project Main Info'!$N$4:$N$239)</f>
        <v>2025</v>
      </c>
      <c r="H13" s="13" t="s">
        <v>60</v>
      </c>
      <c r="I13" s="6">
        <v>2025</v>
      </c>
      <c r="J13" s="6">
        <v>2025</v>
      </c>
      <c r="K13" s="6" t="s">
        <v>61</v>
      </c>
      <c r="L13" s="16" t="s">
        <v>62</v>
      </c>
      <c r="M13" s="136" t="s">
        <v>63</v>
      </c>
      <c r="N13" s="138" t="s">
        <v>64</v>
      </c>
      <c r="O13" s="7" t="s">
        <v>60</v>
      </c>
      <c r="P13" s="7">
        <v>2025</v>
      </c>
      <c r="Q13" s="7">
        <v>2025</v>
      </c>
    </row>
    <row r="14" spans="1:26" ht="24.95" customHeight="1" x14ac:dyDescent="0.25">
      <c r="A14" s="134"/>
      <c r="B14" s="134"/>
      <c r="C14" s="134"/>
      <c r="D14" s="134"/>
      <c r="E14" s="8" t="s">
        <v>65</v>
      </c>
      <c r="F14" s="5">
        <f>_xlfn.XLOOKUP('PS-CBA groups'!H14,'Investment Project Main Info'!$E$4:$E$239,'Investment Project Main Info'!$M$4:$M$239)</f>
        <v>2026</v>
      </c>
      <c r="G14" s="5">
        <f>_xlfn.XLOOKUP(H14,'Investment Project Main Info'!$E$4:$E$239,'Investment Project Main Info'!$N$4:$N$239)</f>
        <v>2026</v>
      </c>
      <c r="H14" s="8" t="s">
        <v>66</v>
      </c>
      <c r="I14" s="9">
        <v>2026</v>
      </c>
      <c r="J14" s="9">
        <v>2026</v>
      </c>
      <c r="K14" s="9" t="s">
        <v>67</v>
      </c>
      <c r="L14" s="9" t="s">
        <v>68</v>
      </c>
      <c r="M14" s="137"/>
      <c r="N14" s="139"/>
      <c r="O14" s="7" t="s">
        <v>69</v>
      </c>
      <c r="P14" s="7">
        <v>2026</v>
      </c>
      <c r="Q14" s="7">
        <v>2026</v>
      </c>
    </row>
    <row r="15" spans="1:26" ht="34.5" customHeight="1" x14ac:dyDescent="0.25">
      <c r="A15" s="17">
        <v>5</v>
      </c>
      <c r="B15" s="17" t="s">
        <v>15</v>
      </c>
      <c r="C15" s="17" t="s">
        <v>70</v>
      </c>
      <c r="D15" s="18" t="s">
        <v>1206</v>
      </c>
      <c r="E15" s="10" t="s">
        <v>71</v>
      </c>
      <c r="F15" s="5">
        <f>_xlfn.XLOOKUP('PS-CBA groups'!H15,'Investment Project Main Info'!$E$4:$E$239,'Investment Project Main Info'!$M$4:$M$239)</f>
        <v>2022</v>
      </c>
      <c r="G15" s="5">
        <f>_xlfn.XLOOKUP(H15,'Investment Project Main Info'!$E$4:$E$239,'Investment Project Main Info'!$N$4:$N$239)</f>
        <v>2022</v>
      </c>
      <c r="H15" s="8" t="s">
        <v>72</v>
      </c>
      <c r="I15" s="9">
        <v>2022</v>
      </c>
      <c r="J15" s="9">
        <v>2022</v>
      </c>
      <c r="K15" s="11" t="s">
        <v>73</v>
      </c>
      <c r="L15" s="11" t="s">
        <v>56</v>
      </c>
      <c r="M15" s="6" t="s">
        <v>74</v>
      </c>
      <c r="N15" s="19" t="s">
        <v>75</v>
      </c>
      <c r="O15" s="24" t="s">
        <v>72</v>
      </c>
      <c r="P15" s="24">
        <v>2022</v>
      </c>
      <c r="Q15" s="24">
        <v>2022</v>
      </c>
    </row>
    <row r="16" spans="1:26" ht="15" customHeight="1" x14ac:dyDescent="0.25">
      <c r="A16" s="135">
        <v>6</v>
      </c>
      <c r="B16" s="135" t="s">
        <v>15</v>
      </c>
      <c r="C16" s="135" t="s">
        <v>81</v>
      </c>
      <c r="D16" s="135" t="s">
        <v>82</v>
      </c>
      <c r="E16" s="12" t="s">
        <v>83</v>
      </c>
      <c r="F16" s="5">
        <f>_xlfn.XLOOKUP('PS-CBA groups'!H16,'Investment Project Main Info'!$E$4:$E$239,'Investment Project Main Info'!$M$4:$M$239)</f>
        <v>2023</v>
      </c>
      <c r="G16" s="5">
        <f>_xlfn.XLOOKUP(H16,'Investment Project Main Info'!$E$4:$E$239,'Investment Project Main Info'!$N$4:$N$239)</f>
        <v>2025</v>
      </c>
      <c r="H16" s="13" t="s">
        <v>84</v>
      </c>
      <c r="I16" s="14">
        <v>2023</v>
      </c>
      <c r="J16" s="14">
        <v>2025</v>
      </c>
      <c r="K16" s="14" t="s">
        <v>85</v>
      </c>
      <c r="L16" s="14" t="s">
        <v>62</v>
      </c>
      <c r="M16" s="136" t="s">
        <v>86</v>
      </c>
      <c r="N16" s="138" t="s">
        <v>87</v>
      </c>
      <c r="O16" s="7" t="s">
        <v>84</v>
      </c>
      <c r="P16" s="7">
        <v>2023</v>
      </c>
      <c r="Q16" s="7">
        <v>2025</v>
      </c>
    </row>
    <row r="17" spans="1:17" ht="34.5" customHeight="1" x14ac:dyDescent="0.25">
      <c r="A17" s="140"/>
      <c r="B17" s="140"/>
      <c r="C17" s="140"/>
      <c r="D17" s="140"/>
      <c r="E17" s="33" t="s">
        <v>88</v>
      </c>
      <c r="F17" s="5">
        <f>_xlfn.XLOOKUP('PS-CBA groups'!H17,'Investment Project Main Info'!$E$4:$E$239,'Investment Project Main Info'!$M$4:$M$239)</f>
        <v>2023</v>
      </c>
      <c r="G17" s="5">
        <f>_xlfn.XLOOKUP(H17,'Investment Project Main Info'!$E$4:$E$239,'Investment Project Main Info'!$N$4:$N$239)</f>
        <v>2023</v>
      </c>
      <c r="H17" s="33" t="s">
        <v>89</v>
      </c>
      <c r="I17" s="34">
        <v>2023</v>
      </c>
      <c r="J17" s="34">
        <v>2023</v>
      </c>
      <c r="K17" s="34" t="s">
        <v>90</v>
      </c>
      <c r="L17" s="34" t="s">
        <v>62</v>
      </c>
      <c r="M17" s="137"/>
      <c r="N17" s="139"/>
      <c r="O17" s="7" t="s">
        <v>89</v>
      </c>
      <c r="P17" s="7">
        <v>2023</v>
      </c>
      <c r="Q17" s="7">
        <v>2023</v>
      </c>
    </row>
    <row r="18" spans="1:17" ht="15" customHeight="1" x14ac:dyDescent="0.25">
      <c r="A18" s="135">
        <v>7</v>
      </c>
      <c r="B18" s="135" t="s">
        <v>15</v>
      </c>
      <c r="C18" s="135" t="s">
        <v>91</v>
      </c>
      <c r="D18" s="135" t="s">
        <v>92</v>
      </c>
      <c r="E18" s="12" t="s">
        <v>93</v>
      </c>
      <c r="F18" s="5">
        <f>_xlfn.XLOOKUP('PS-CBA groups'!H18,'Investment Project Main Info'!$E$4:$E$239,'Investment Project Main Info'!$M$4:$M$239)</f>
        <v>2023</v>
      </c>
      <c r="G18" s="5">
        <f>_xlfn.XLOOKUP(H18,'Investment Project Main Info'!$E$4:$E$239,'Investment Project Main Info'!$N$4:$N$239)</f>
        <v>2025</v>
      </c>
      <c r="H18" s="13" t="s">
        <v>94</v>
      </c>
      <c r="I18" s="14">
        <v>2023</v>
      </c>
      <c r="J18" s="14">
        <v>2025</v>
      </c>
      <c r="K18" s="14" t="s">
        <v>95</v>
      </c>
      <c r="L18" s="14" t="s">
        <v>62</v>
      </c>
      <c r="M18" s="136" t="s">
        <v>619</v>
      </c>
      <c r="N18" s="138" t="s">
        <v>96</v>
      </c>
      <c r="O18" s="7" t="s">
        <v>94</v>
      </c>
      <c r="P18" s="7">
        <v>2023</v>
      </c>
      <c r="Q18" s="7">
        <v>2025</v>
      </c>
    </row>
    <row r="19" spans="1:17" ht="43.5" customHeight="1" x14ac:dyDescent="0.25">
      <c r="A19" s="140"/>
      <c r="B19" s="140"/>
      <c r="C19" s="140"/>
      <c r="D19" s="140"/>
      <c r="E19" s="33" t="s">
        <v>97</v>
      </c>
      <c r="F19" s="5">
        <f>_xlfn.XLOOKUP('PS-CBA groups'!H19,'Investment Project Main Info'!$E$4:$E$239,'Investment Project Main Info'!$M$4:$M$239)</f>
        <v>2026</v>
      </c>
      <c r="G19" s="5">
        <f>_xlfn.XLOOKUP(H19,'Investment Project Main Info'!$E$4:$E$239,'Investment Project Main Info'!$N$4:$N$239)</f>
        <v>2026</v>
      </c>
      <c r="H19" s="33" t="s">
        <v>98</v>
      </c>
      <c r="I19" s="34">
        <v>2026</v>
      </c>
      <c r="J19" s="34">
        <v>2026</v>
      </c>
      <c r="K19" s="34" t="s">
        <v>90</v>
      </c>
      <c r="L19" s="34" t="s">
        <v>62</v>
      </c>
      <c r="M19" s="137"/>
      <c r="N19" s="139"/>
      <c r="O19" s="7" t="s">
        <v>98</v>
      </c>
      <c r="P19" s="7">
        <v>2026</v>
      </c>
      <c r="Q19" s="7">
        <v>2026</v>
      </c>
    </row>
    <row r="20" spans="1:17" ht="15" customHeight="1" x14ac:dyDescent="0.25">
      <c r="A20" s="135">
        <v>8</v>
      </c>
      <c r="B20" s="135" t="s">
        <v>15</v>
      </c>
      <c r="C20" s="135" t="s">
        <v>99</v>
      </c>
      <c r="D20" s="135" t="s">
        <v>100</v>
      </c>
      <c r="E20" s="12" t="s">
        <v>101</v>
      </c>
      <c r="F20" s="5">
        <f>_xlfn.XLOOKUP('PS-CBA groups'!H20,'Investment Project Main Info'!$E$4:$E$239,'Investment Project Main Info'!$M$4:$M$239)</f>
        <v>2020</v>
      </c>
      <c r="G20" s="5">
        <f>_xlfn.XLOOKUP(H20,'Investment Project Main Info'!$E$4:$E$239,'Investment Project Main Info'!$N$4:$N$239)</f>
        <v>2027</v>
      </c>
      <c r="H20" s="13" t="s">
        <v>102</v>
      </c>
      <c r="I20" s="14">
        <v>2020</v>
      </c>
      <c r="J20" s="14">
        <v>2027</v>
      </c>
      <c r="K20" s="14" t="s">
        <v>103</v>
      </c>
      <c r="L20" s="14" t="s">
        <v>104</v>
      </c>
      <c r="M20" s="136" t="s">
        <v>620</v>
      </c>
      <c r="N20" s="138" t="s">
        <v>105</v>
      </c>
      <c r="O20" s="7" t="s">
        <v>102</v>
      </c>
      <c r="P20" s="7">
        <v>2020</v>
      </c>
      <c r="Q20" s="7">
        <v>2027</v>
      </c>
    </row>
    <row r="21" spans="1:17" ht="36" customHeight="1" x14ac:dyDescent="0.25">
      <c r="A21" s="140"/>
      <c r="B21" s="140"/>
      <c r="C21" s="140"/>
      <c r="D21" s="140"/>
      <c r="E21" s="33" t="s">
        <v>106</v>
      </c>
      <c r="F21" s="5">
        <f>_xlfn.XLOOKUP('PS-CBA groups'!H21,'Investment Project Main Info'!$E$4:$E$239,'Investment Project Main Info'!$M$4:$M$239)</f>
        <v>2020</v>
      </c>
      <c r="G21" s="5">
        <f>_xlfn.XLOOKUP(H21,'Investment Project Main Info'!$E$4:$E$239,'Investment Project Main Info'!$N$4:$N$239)</f>
        <v>2027</v>
      </c>
      <c r="H21" s="33" t="s">
        <v>107</v>
      </c>
      <c r="I21" s="34">
        <v>2020</v>
      </c>
      <c r="J21" s="34">
        <v>2027</v>
      </c>
      <c r="K21" s="34" t="s">
        <v>108</v>
      </c>
      <c r="L21" s="34" t="s">
        <v>109</v>
      </c>
      <c r="M21" s="137"/>
      <c r="N21" s="139"/>
      <c r="O21" s="7" t="s">
        <v>110</v>
      </c>
      <c r="P21" s="7">
        <v>2022</v>
      </c>
      <c r="Q21" s="7">
        <v>2022</v>
      </c>
    </row>
    <row r="22" spans="1:17" ht="28.5" customHeight="1" x14ac:dyDescent="0.25">
      <c r="A22" s="135">
        <v>9</v>
      </c>
      <c r="B22" s="135" t="s">
        <v>15</v>
      </c>
      <c r="C22" s="135" t="s">
        <v>111</v>
      </c>
      <c r="D22" s="135" t="s">
        <v>112</v>
      </c>
      <c r="E22" s="12" t="s">
        <v>113</v>
      </c>
      <c r="F22" s="5">
        <f>_xlfn.XLOOKUP('PS-CBA groups'!H22,'Investment Project Main Info'!$E$4:$E$239,'Investment Project Main Info'!$M$4:$M$239)</f>
        <v>2022</v>
      </c>
      <c r="G22" s="5">
        <f>_xlfn.XLOOKUP(H22,'Investment Project Main Info'!$E$4:$E$239,'Investment Project Main Info'!$N$4:$N$239)</f>
        <v>2022</v>
      </c>
      <c r="H22" s="13" t="s">
        <v>110</v>
      </c>
      <c r="I22" s="14">
        <v>2022</v>
      </c>
      <c r="J22" s="14">
        <v>2022</v>
      </c>
      <c r="K22" s="14" t="s">
        <v>114</v>
      </c>
      <c r="L22" s="14" t="s">
        <v>109</v>
      </c>
      <c r="M22" s="136" t="s">
        <v>383</v>
      </c>
      <c r="N22" s="138" t="s">
        <v>115</v>
      </c>
      <c r="O22" s="7" t="s">
        <v>110</v>
      </c>
      <c r="P22" s="7">
        <v>2022</v>
      </c>
      <c r="Q22" s="7">
        <v>2022</v>
      </c>
    </row>
    <row r="23" spans="1:17" x14ac:dyDescent="0.25">
      <c r="A23" s="140"/>
      <c r="B23" s="140"/>
      <c r="C23" s="140"/>
      <c r="D23" s="140"/>
      <c r="E23" s="8" t="s">
        <v>116</v>
      </c>
      <c r="F23" s="5">
        <f>_xlfn.XLOOKUP('PS-CBA groups'!H23,'Investment Project Main Info'!$E$4:$E$239,'Investment Project Main Info'!$M$4:$M$239)</f>
        <v>2022</v>
      </c>
      <c r="G23" s="5">
        <f>_xlfn.XLOOKUP(H23,'Investment Project Main Info'!$E$4:$E$239,'Investment Project Main Info'!$N$4:$N$239)</f>
        <v>2025</v>
      </c>
      <c r="H23" s="8" t="s">
        <v>117</v>
      </c>
      <c r="I23" s="9">
        <v>2022</v>
      </c>
      <c r="J23" s="9">
        <v>2025</v>
      </c>
      <c r="K23" s="9" t="s">
        <v>103</v>
      </c>
      <c r="L23" s="9" t="s">
        <v>104</v>
      </c>
      <c r="M23" s="137"/>
      <c r="N23" s="139"/>
      <c r="O23" s="7" t="s">
        <v>117</v>
      </c>
      <c r="P23" s="7">
        <v>2022</v>
      </c>
      <c r="Q23" s="7">
        <v>2025</v>
      </c>
    </row>
    <row r="24" spans="1:17" ht="28.5" x14ac:dyDescent="0.25">
      <c r="A24" s="141">
        <v>10</v>
      </c>
      <c r="B24" s="141" t="s">
        <v>15</v>
      </c>
      <c r="C24" s="141" t="s">
        <v>118</v>
      </c>
      <c r="D24" s="141" t="s">
        <v>119</v>
      </c>
      <c r="E24" s="26" t="s">
        <v>113</v>
      </c>
      <c r="F24" s="5">
        <f>_xlfn.XLOOKUP('PS-CBA groups'!H24,'Investment Project Main Info'!$E$4:$E$239,'Investment Project Main Info'!$M$4:$M$239)</f>
        <v>2022</v>
      </c>
      <c r="G24" s="5">
        <f>_xlfn.XLOOKUP(H24,'Investment Project Main Info'!$E$4:$E$239,'Investment Project Main Info'!$N$4:$N$239)</f>
        <v>2022</v>
      </c>
      <c r="H24" s="26" t="s">
        <v>110</v>
      </c>
      <c r="I24" s="27">
        <v>2022</v>
      </c>
      <c r="J24" s="27">
        <v>2022</v>
      </c>
      <c r="K24" s="27" t="s">
        <v>114</v>
      </c>
      <c r="L24" s="27" t="s">
        <v>109</v>
      </c>
      <c r="M24" s="143" t="s">
        <v>120</v>
      </c>
      <c r="N24" s="145" t="s">
        <v>121</v>
      </c>
      <c r="O24" s="29" t="s">
        <v>110</v>
      </c>
      <c r="P24" s="29">
        <v>2022</v>
      </c>
      <c r="Q24" s="29">
        <v>2022</v>
      </c>
    </row>
    <row r="25" spans="1:17" ht="28.5" x14ac:dyDescent="0.25">
      <c r="A25" s="142"/>
      <c r="B25" s="142"/>
      <c r="C25" s="142"/>
      <c r="D25" s="142"/>
      <c r="E25" s="26" t="s">
        <v>122</v>
      </c>
      <c r="F25" s="5">
        <f>_xlfn.XLOOKUP('PS-CBA groups'!H25,'Investment Project Main Info'!$E$4:$E$239,'Investment Project Main Info'!$M$4:$M$239)</f>
        <v>2022</v>
      </c>
      <c r="G25" s="5">
        <f>_xlfn.XLOOKUP(H25,'Investment Project Main Info'!$E$4:$E$239,'Investment Project Main Info'!$N$4:$N$239)</f>
        <v>2022</v>
      </c>
      <c r="H25" s="26" t="s">
        <v>123</v>
      </c>
      <c r="I25" s="27">
        <v>2022</v>
      </c>
      <c r="J25" s="27">
        <v>2022</v>
      </c>
      <c r="K25" s="27" t="s">
        <v>124</v>
      </c>
      <c r="L25" s="27" t="s">
        <v>109</v>
      </c>
      <c r="M25" s="144"/>
      <c r="N25" s="146"/>
      <c r="O25" s="29" t="s">
        <v>123</v>
      </c>
      <c r="P25" s="29">
        <v>2022</v>
      </c>
      <c r="Q25" s="29">
        <v>2022</v>
      </c>
    </row>
    <row r="26" spans="1:17" ht="20.100000000000001" customHeight="1" thickBot="1" x14ac:dyDescent="0.3">
      <c r="A26" s="142"/>
      <c r="B26" s="142"/>
      <c r="C26" s="142"/>
      <c r="D26" s="142"/>
      <c r="E26" s="113" t="s">
        <v>116</v>
      </c>
      <c r="F26" s="5">
        <f>_xlfn.XLOOKUP('PS-CBA groups'!H26,'Investment Project Main Info'!$E$4:$E$239,'Investment Project Main Info'!$M$4:$M$239)</f>
        <v>2022</v>
      </c>
      <c r="G26" s="5">
        <f>_xlfn.XLOOKUP(H26,'Investment Project Main Info'!$E$4:$E$239,'Investment Project Main Info'!$N$4:$N$239)</f>
        <v>2025</v>
      </c>
      <c r="H26" s="113" t="s">
        <v>117</v>
      </c>
      <c r="I26" s="28">
        <v>2022</v>
      </c>
      <c r="J26" s="28">
        <v>2025</v>
      </c>
      <c r="K26" s="28" t="s">
        <v>103</v>
      </c>
      <c r="L26" s="28" t="s">
        <v>104</v>
      </c>
      <c r="M26" s="144"/>
      <c r="N26" s="146"/>
      <c r="O26" s="114" t="s">
        <v>117</v>
      </c>
      <c r="P26" s="114">
        <v>2022</v>
      </c>
      <c r="Q26" s="114">
        <v>2025</v>
      </c>
    </row>
    <row r="27" spans="1:17" ht="15.75" thickTop="1" x14ac:dyDescent="0.25">
      <c r="A27" s="147">
        <v>1</v>
      </c>
      <c r="B27" s="147" t="s">
        <v>125</v>
      </c>
      <c r="C27" s="147" t="s">
        <v>134</v>
      </c>
      <c r="D27" s="147" t="s">
        <v>135</v>
      </c>
      <c r="E27" s="30" t="s">
        <v>126</v>
      </c>
      <c r="F27" s="30">
        <f>_xlfn.XLOOKUP('PS-CBA groups'!H27,'Investment Project Main Info'!$E$4:$E$239,'Investment Project Main Info'!$M$4:$M$239)</f>
        <v>2021</v>
      </c>
      <c r="G27" s="30">
        <f>_xlfn.XLOOKUP(H27,'Investment Project Main Info'!$E$4:$E$239,'Investment Project Main Info'!$N$4:$N$239)</f>
        <v>2021</v>
      </c>
      <c r="H27" s="30" t="s">
        <v>127</v>
      </c>
      <c r="I27" s="31">
        <v>2021</v>
      </c>
      <c r="J27" s="31">
        <v>2021</v>
      </c>
      <c r="K27" s="31" t="s">
        <v>128</v>
      </c>
      <c r="L27" s="31" t="s">
        <v>129</v>
      </c>
      <c r="M27" s="149" t="s">
        <v>622</v>
      </c>
      <c r="N27" s="152" t="s">
        <v>136</v>
      </c>
      <c r="O27" s="32" t="s">
        <v>127</v>
      </c>
      <c r="P27" s="32">
        <v>2021</v>
      </c>
      <c r="Q27" s="32">
        <v>2021</v>
      </c>
    </row>
    <row r="28" spans="1:17" ht="28.5" x14ac:dyDescent="0.25">
      <c r="A28" s="142"/>
      <c r="B28" s="142"/>
      <c r="C28" s="142"/>
      <c r="D28" s="142"/>
      <c r="E28" s="37" t="s">
        <v>130</v>
      </c>
      <c r="F28" s="115">
        <f>_xlfn.XLOOKUP('PS-CBA groups'!H28,'Investment Project Main Info'!$E$4:$E$239,'Investment Project Main Info'!$M$4:$M$239)</f>
        <v>2021</v>
      </c>
      <c r="G28" s="115">
        <f>_xlfn.XLOOKUP(H28,'Investment Project Main Info'!$E$4:$E$239,'Investment Project Main Info'!$N$4:$N$239)</f>
        <v>2021</v>
      </c>
      <c r="H28" s="37" t="s">
        <v>131</v>
      </c>
      <c r="I28" s="38">
        <v>2021</v>
      </c>
      <c r="J28" s="38">
        <v>2021</v>
      </c>
      <c r="K28" s="38" t="s">
        <v>132</v>
      </c>
      <c r="L28" s="38" t="s">
        <v>133</v>
      </c>
      <c r="M28" s="150"/>
      <c r="N28" s="153"/>
      <c r="O28" s="35" t="s">
        <v>131</v>
      </c>
      <c r="P28" s="35">
        <v>2021</v>
      </c>
      <c r="Q28" s="35">
        <v>2021</v>
      </c>
    </row>
    <row r="29" spans="1:17" x14ac:dyDescent="0.25">
      <c r="A29" s="148"/>
      <c r="B29" s="148"/>
      <c r="C29" s="148"/>
      <c r="D29" s="148"/>
      <c r="E29" s="10" t="s">
        <v>137</v>
      </c>
      <c r="F29" s="115">
        <f>_xlfn.XLOOKUP('PS-CBA groups'!H29,'Investment Project Main Info'!$E$4:$E$239,'Investment Project Main Info'!$M$4:$M$239)</f>
        <v>2029</v>
      </c>
      <c r="G29" s="115">
        <f>_xlfn.XLOOKUP(H29,'Investment Project Main Info'!$E$4:$E$239,'Investment Project Main Info'!$N$4:$N$239)</f>
        <v>2029</v>
      </c>
      <c r="H29" s="10" t="s">
        <v>138</v>
      </c>
      <c r="I29" s="15">
        <v>2029</v>
      </c>
      <c r="J29" s="15">
        <v>2029</v>
      </c>
      <c r="K29" s="15" t="s">
        <v>128</v>
      </c>
      <c r="L29" s="15" t="s">
        <v>129</v>
      </c>
      <c r="M29" s="151"/>
      <c r="N29" s="139"/>
      <c r="O29" s="39" t="s">
        <v>138</v>
      </c>
      <c r="P29" s="39">
        <v>2029</v>
      </c>
      <c r="Q29" s="39">
        <v>2029</v>
      </c>
    </row>
    <row r="30" spans="1:17" x14ac:dyDescent="0.25">
      <c r="A30" s="135">
        <f>A27+1</f>
        <v>2</v>
      </c>
      <c r="B30" s="135" t="s">
        <v>125</v>
      </c>
      <c r="C30" s="135" t="s">
        <v>139</v>
      </c>
      <c r="D30" s="135" t="s">
        <v>140</v>
      </c>
      <c r="E30" s="13" t="s">
        <v>141</v>
      </c>
      <c r="F30" s="5">
        <f>_xlfn.XLOOKUP('PS-CBA groups'!H30,'Investment Project Main Info'!$E$4:$E$239,'Investment Project Main Info'!$M$4:$M$239)</f>
        <v>2023</v>
      </c>
      <c r="G30" s="5">
        <f>_xlfn.XLOOKUP(H30,'Investment Project Main Info'!$E$4:$E$239,'Investment Project Main Info'!$N$4:$N$239)</f>
        <v>2023</v>
      </c>
      <c r="H30" s="13" t="s">
        <v>142</v>
      </c>
      <c r="I30" s="16">
        <v>2023</v>
      </c>
      <c r="J30" s="16">
        <v>2023</v>
      </c>
      <c r="K30" s="16" t="s">
        <v>128</v>
      </c>
      <c r="L30" s="16" t="s">
        <v>129</v>
      </c>
      <c r="M30" s="136" t="s">
        <v>143</v>
      </c>
      <c r="N30" s="138" t="s">
        <v>144</v>
      </c>
      <c r="O30" s="36" t="s">
        <v>142</v>
      </c>
      <c r="P30" s="36">
        <v>2023</v>
      </c>
      <c r="Q30" s="36">
        <v>2023</v>
      </c>
    </row>
    <row r="31" spans="1:17" ht="28.5" x14ac:dyDescent="0.25">
      <c r="A31" s="128"/>
      <c r="B31" s="128"/>
      <c r="C31" s="128"/>
      <c r="D31" s="128"/>
      <c r="E31" s="40" t="s">
        <v>145</v>
      </c>
      <c r="F31" s="5">
        <f>_xlfn.XLOOKUP('PS-CBA groups'!H31,'Investment Project Main Info'!$E$4:$E$239,'Investment Project Main Info'!$M$4:$M$239)</f>
        <v>2023</v>
      </c>
      <c r="G31" s="5">
        <f>_xlfn.XLOOKUP(H31,'Investment Project Main Info'!$E$4:$E$239,'Investment Project Main Info'!$N$4:$N$239)</f>
        <v>2023</v>
      </c>
      <c r="H31" s="40" t="s">
        <v>146</v>
      </c>
      <c r="I31" s="41">
        <v>2023</v>
      </c>
      <c r="J31" s="41">
        <v>2023</v>
      </c>
      <c r="K31" s="41" t="s">
        <v>147</v>
      </c>
      <c r="L31" s="41" t="s">
        <v>148</v>
      </c>
      <c r="M31" s="137"/>
      <c r="N31" s="139"/>
      <c r="O31" s="7" t="s">
        <v>146</v>
      </c>
      <c r="P31" s="7">
        <v>2023</v>
      </c>
      <c r="Q31" s="7">
        <v>2023</v>
      </c>
    </row>
    <row r="32" spans="1:17" ht="27" customHeight="1" x14ac:dyDescent="0.25">
      <c r="A32" s="135">
        <f>A30+1</f>
        <v>3</v>
      </c>
      <c r="B32" s="135" t="s">
        <v>125</v>
      </c>
      <c r="C32" s="135" t="s">
        <v>149</v>
      </c>
      <c r="D32" s="135" t="s">
        <v>150</v>
      </c>
      <c r="E32" s="40" t="s">
        <v>151</v>
      </c>
      <c r="F32" s="5">
        <f>_xlfn.XLOOKUP('PS-CBA groups'!H32,'Investment Project Main Info'!$E$4:$E$239,'Investment Project Main Info'!$M$4:$M$239)</f>
        <v>2022</v>
      </c>
      <c r="G32" s="5">
        <f>_xlfn.XLOOKUP(H32,'Investment Project Main Info'!$E$4:$E$239,'Investment Project Main Info'!$N$4:$N$239)</f>
        <v>2022</v>
      </c>
      <c r="H32" s="40" t="s">
        <v>152</v>
      </c>
      <c r="I32" s="41">
        <v>2022</v>
      </c>
      <c r="J32" s="41">
        <v>2022</v>
      </c>
      <c r="K32" s="41" t="s">
        <v>153</v>
      </c>
      <c r="L32" s="41" t="s">
        <v>154</v>
      </c>
      <c r="M32" s="130" t="s">
        <v>155</v>
      </c>
      <c r="N32" s="132" t="s">
        <v>156</v>
      </c>
      <c r="O32" s="7" t="s">
        <v>152</v>
      </c>
      <c r="P32" s="7">
        <v>2022</v>
      </c>
      <c r="Q32" s="7">
        <v>2022</v>
      </c>
    </row>
    <row r="33" spans="1:17" x14ac:dyDescent="0.25">
      <c r="A33" s="128"/>
      <c r="B33" s="128"/>
      <c r="C33" s="128"/>
      <c r="D33" s="128"/>
      <c r="E33" s="40" t="s">
        <v>157</v>
      </c>
      <c r="F33" s="5">
        <f>_xlfn.XLOOKUP('PS-CBA groups'!H33,'Investment Project Main Info'!$E$4:$E$239,'Investment Project Main Info'!$M$4:$M$239)</f>
        <v>2022</v>
      </c>
      <c r="G33" s="5">
        <f>_xlfn.XLOOKUP(H33,'Investment Project Main Info'!$E$4:$E$239,'Investment Project Main Info'!$N$4:$N$239)</f>
        <v>2022</v>
      </c>
      <c r="H33" s="40" t="s">
        <v>158</v>
      </c>
      <c r="I33" s="41">
        <v>2022</v>
      </c>
      <c r="J33" s="41">
        <v>2022</v>
      </c>
      <c r="K33" s="41" t="s">
        <v>153</v>
      </c>
      <c r="L33" s="41" t="s">
        <v>154</v>
      </c>
      <c r="M33" s="130"/>
      <c r="N33" s="132"/>
      <c r="O33" s="7" t="s">
        <v>158</v>
      </c>
      <c r="P33" s="7">
        <v>2022</v>
      </c>
      <c r="Q33" s="7">
        <v>2022</v>
      </c>
    </row>
    <row r="34" spans="1:17" x14ac:dyDescent="0.25">
      <c r="A34" s="140"/>
      <c r="B34" s="140"/>
      <c r="C34" s="140"/>
      <c r="D34" s="140"/>
      <c r="E34" s="10" t="s">
        <v>159</v>
      </c>
      <c r="F34" s="5">
        <f>_xlfn.XLOOKUP('PS-CBA groups'!H34,'Investment Project Main Info'!$E$4:$E$239,'Investment Project Main Info'!$M$4:$M$239)</f>
        <v>2022</v>
      </c>
      <c r="G34" s="5">
        <f>_xlfn.XLOOKUP(H34,'Investment Project Main Info'!$E$4:$E$239,'Investment Project Main Info'!$N$4:$N$239)</f>
        <v>2022</v>
      </c>
      <c r="H34" s="5" t="s">
        <v>160</v>
      </c>
      <c r="I34" s="11">
        <v>2022</v>
      </c>
      <c r="J34" s="11">
        <v>2022</v>
      </c>
      <c r="K34" s="11" t="s">
        <v>161</v>
      </c>
      <c r="L34" s="11" t="s">
        <v>133</v>
      </c>
      <c r="M34" s="137"/>
      <c r="N34" s="139"/>
      <c r="O34" s="42" t="s">
        <v>160</v>
      </c>
      <c r="P34" s="42">
        <v>2022</v>
      </c>
      <c r="Q34" s="42">
        <v>2022</v>
      </c>
    </row>
    <row r="35" spans="1:17" x14ac:dyDescent="0.25">
      <c r="A35" s="135">
        <f>A32+1</f>
        <v>4</v>
      </c>
      <c r="B35" s="135" t="s">
        <v>125</v>
      </c>
      <c r="C35" s="135" t="s">
        <v>162</v>
      </c>
      <c r="D35" s="135" t="s">
        <v>163</v>
      </c>
      <c r="E35" s="8" t="s">
        <v>164</v>
      </c>
      <c r="F35" s="5">
        <f>_xlfn.XLOOKUP('PS-CBA groups'!H35,'Investment Project Main Info'!$E$4:$E$239,'Investment Project Main Info'!$M$4:$M$239)</f>
        <v>2024</v>
      </c>
      <c r="G35" s="5">
        <f>_xlfn.XLOOKUP(H35,'Investment Project Main Info'!$E$4:$E$239,'Investment Project Main Info'!$N$4:$N$239)</f>
        <v>2024</v>
      </c>
      <c r="H35" s="8" t="s">
        <v>165</v>
      </c>
      <c r="I35" s="9">
        <v>2024</v>
      </c>
      <c r="J35" s="9">
        <v>2024</v>
      </c>
      <c r="K35" s="9" t="s">
        <v>166</v>
      </c>
      <c r="L35" s="9" t="s">
        <v>167</v>
      </c>
      <c r="M35" s="136" t="s">
        <v>168</v>
      </c>
      <c r="N35" s="154" t="s">
        <v>169</v>
      </c>
      <c r="O35" s="35" t="s">
        <v>165</v>
      </c>
      <c r="P35" s="35">
        <v>2024</v>
      </c>
      <c r="Q35" s="35">
        <v>2024</v>
      </c>
    </row>
    <row r="36" spans="1:17" ht="28.5" x14ac:dyDescent="0.25">
      <c r="A36" s="140"/>
      <c r="B36" s="140"/>
      <c r="C36" s="140"/>
      <c r="D36" s="140"/>
      <c r="E36" s="10" t="s">
        <v>170</v>
      </c>
      <c r="F36" s="5">
        <f>_xlfn.XLOOKUP('PS-CBA groups'!H36,'Investment Project Main Info'!$E$4:$E$239,'Investment Project Main Info'!$M$4:$M$239)</f>
        <v>2024</v>
      </c>
      <c r="G36" s="5">
        <f>_xlfn.XLOOKUP(H36,'Investment Project Main Info'!$E$4:$E$239,'Investment Project Main Info'!$N$4:$N$239)</f>
        <v>2024</v>
      </c>
      <c r="H36" s="10" t="s">
        <v>171</v>
      </c>
      <c r="I36" s="11">
        <v>2024</v>
      </c>
      <c r="J36" s="11">
        <v>2024</v>
      </c>
      <c r="K36" s="11" t="s">
        <v>147</v>
      </c>
      <c r="L36" s="41" t="s">
        <v>148</v>
      </c>
      <c r="M36" s="137"/>
      <c r="N36" s="155"/>
      <c r="O36" s="39" t="s">
        <v>171</v>
      </c>
      <c r="P36" s="39">
        <v>2024</v>
      </c>
      <c r="Q36" s="39">
        <v>2024</v>
      </c>
    </row>
    <row r="37" spans="1:17" x14ac:dyDescent="0.25">
      <c r="A37" s="135">
        <f>A35+1</f>
        <v>5</v>
      </c>
      <c r="B37" s="135" t="s">
        <v>125</v>
      </c>
      <c r="C37" s="135" t="s">
        <v>172</v>
      </c>
      <c r="D37" s="135" t="s">
        <v>173</v>
      </c>
      <c r="E37" s="13" t="s">
        <v>174</v>
      </c>
      <c r="F37" s="5">
        <f>_xlfn.XLOOKUP('PS-CBA groups'!H37,'Investment Project Main Info'!$E$4:$E$239,'Investment Project Main Info'!$M$4:$M$239)</f>
        <v>2020</v>
      </c>
      <c r="G37" s="5">
        <f>_xlfn.XLOOKUP(H37,'Investment Project Main Info'!$E$4:$E$239,'Investment Project Main Info'!$N$4:$N$239)</f>
        <v>2027</v>
      </c>
      <c r="H37" s="13" t="s">
        <v>175</v>
      </c>
      <c r="I37" s="16">
        <v>2020</v>
      </c>
      <c r="J37" s="16">
        <v>2020</v>
      </c>
      <c r="K37" s="16" t="s">
        <v>176</v>
      </c>
      <c r="L37" s="16" t="s">
        <v>177</v>
      </c>
      <c r="M37" s="136" t="s">
        <v>178</v>
      </c>
      <c r="N37" s="156" t="s">
        <v>179</v>
      </c>
      <c r="O37" s="36" t="s">
        <v>175</v>
      </c>
      <c r="P37" s="36">
        <v>2020</v>
      </c>
      <c r="Q37" s="36">
        <v>2020</v>
      </c>
    </row>
    <row r="38" spans="1:17" x14ac:dyDescent="0.25">
      <c r="A38" s="128"/>
      <c r="B38" s="128"/>
      <c r="C38" s="128"/>
      <c r="D38" s="128"/>
      <c r="E38" s="40" t="s">
        <v>180</v>
      </c>
      <c r="F38" s="5">
        <f>_xlfn.XLOOKUP('PS-CBA groups'!H38,'Investment Project Main Info'!$E$4:$E$239,'Investment Project Main Info'!$M$4:$M$239)</f>
        <v>2020</v>
      </c>
      <c r="G38" s="5">
        <f>_xlfn.XLOOKUP(H38,'Investment Project Main Info'!$E$4:$E$239,'Investment Project Main Info'!$N$4:$N$239)</f>
        <v>2020</v>
      </c>
      <c r="H38" s="40" t="s">
        <v>181</v>
      </c>
      <c r="I38" s="41">
        <v>2020</v>
      </c>
      <c r="J38" s="41">
        <v>2020</v>
      </c>
      <c r="K38" s="41" t="s">
        <v>182</v>
      </c>
      <c r="L38" s="41" t="s">
        <v>177</v>
      </c>
      <c r="M38" s="130"/>
      <c r="N38" s="157"/>
      <c r="O38" s="7" t="s">
        <v>181</v>
      </c>
      <c r="P38" s="7">
        <v>2020</v>
      </c>
      <c r="Q38" s="7">
        <v>2020</v>
      </c>
    </row>
    <row r="39" spans="1:17" ht="20.100000000000001" customHeight="1" x14ac:dyDescent="0.25">
      <c r="A39" s="135">
        <f>A37+1</f>
        <v>6</v>
      </c>
      <c r="B39" s="135" t="s">
        <v>125</v>
      </c>
      <c r="C39" s="135" t="s">
        <v>183</v>
      </c>
      <c r="D39" s="135" t="s">
        <v>184</v>
      </c>
      <c r="E39" s="13" t="s">
        <v>185</v>
      </c>
      <c r="F39" s="5" t="e">
        <f>_xlfn.XLOOKUP('PS-CBA groups'!H39,'Investment Project Main Info'!$E$4:$E$239,'Investment Project Main Info'!$M$4:$M$239)</f>
        <v>#N/A</v>
      </c>
      <c r="G39" s="5" t="e">
        <f>_xlfn.XLOOKUP(H39,'Investment Project Main Info'!$E$4:$E$239,'Investment Project Main Info'!$N$4:$N$239)</f>
        <v>#N/A</v>
      </c>
      <c r="H39" s="13" t="s">
        <v>186</v>
      </c>
      <c r="I39" s="16">
        <v>2027</v>
      </c>
      <c r="J39" s="16">
        <v>2027</v>
      </c>
      <c r="K39" s="16" t="s">
        <v>176</v>
      </c>
      <c r="L39" s="16" t="s">
        <v>177</v>
      </c>
      <c r="M39" s="136" t="s">
        <v>621</v>
      </c>
      <c r="N39" s="138" t="s">
        <v>187</v>
      </c>
      <c r="O39" s="36" t="s">
        <v>186</v>
      </c>
      <c r="P39" s="36">
        <v>2027</v>
      </c>
      <c r="Q39" s="36">
        <v>2027</v>
      </c>
    </row>
    <row r="40" spans="1:17" ht="20.100000000000001" customHeight="1" x14ac:dyDescent="0.25">
      <c r="A40" s="128"/>
      <c r="B40" s="128"/>
      <c r="C40" s="128"/>
      <c r="D40" s="128"/>
      <c r="E40" s="40" t="s">
        <v>180</v>
      </c>
      <c r="F40" s="5">
        <f>_xlfn.XLOOKUP('PS-CBA groups'!H40,'Investment Project Main Info'!$E$4:$E$239,'Investment Project Main Info'!$M$4:$M$239)</f>
        <v>2020</v>
      </c>
      <c r="G40" s="5">
        <f>_xlfn.XLOOKUP(H40,'Investment Project Main Info'!$E$4:$E$239,'Investment Project Main Info'!$N$4:$N$239)</f>
        <v>2020</v>
      </c>
      <c r="H40" s="40" t="s">
        <v>181</v>
      </c>
      <c r="I40" s="41">
        <v>2020</v>
      </c>
      <c r="J40" s="41">
        <v>2020</v>
      </c>
      <c r="K40" s="41" t="s">
        <v>182</v>
      </c>
      <c r="L40" s="41" t="s">
        <v>177</v>
      </c>
      <c r="M40" s="130"/>
      <c r="N40" s="132"/>
      <c r="O40" s="42"/>
      <c r="P40" s="42"/>
      <c r="Q40" s="42"/>
    </row>
    <row r="41" spans="1:17" ht="20.100000000000001" customHeight="1" x14ac:dyDescent="0.25">
      <c r="A41" s="128"/>
      <c r="B41" s="128"/>
      <c r="C41" s="128"/>
      <c r="D41" s="128"/>
      <c r="E41" s="40" t="s">
        <v>188</v>
      </c>
      <c r="F41" s="5">
        <f>_xlfn.XLOOKUP('PS-CBA groups'!H41,'Investment Project Main Info'!$E$4:$E$239,'Investment Project Main Info'!$M$4:$M$239)</f>
        <v>2027</v>
      </c>
      <c r="G41" s="5">
        <f>_xlfn.XLOOKUP(H41,'Investment Project Main Info'!$E$4:$E$239,'Investment Project Main Info'!$N$4:$N$239)</f>
        <v>2027</v>
      </c>
      <c r="H41" s="40" t="s">
        <v>189</v>
      </c>
      <c r="I41" s="41">
        <v>2027</v>
      </c>
      <c r="J41" s="41">
        <v>2027</v>
      </c>
      <c r="K41" s="41" t="s">
        <v>182</v>
      </c>
      <c r="L41" s="41" t="s">
        <v>177</v>
      </c>
      <c r="M41" s="130"/>
      <c r="N41" s="132"/>
      <c r="O41" s="7" t="s">
        <v>189</v>
      </c>
      <c r="P41" s="7">
        <v>2027</v>
      </c>
      <c r="Q41" s="7">
        <v>2027</v>
      </c>
    </row>
    <row r="42" spans="1:17" ht="20.100000000000001" customHeight="1" x14ac:dyDescent="0.25">
      <c r="A42" s="128"/>
      <c r="B42" s="128"/>
      <c r="C42" s="128"/>
      <c r="D42" s="128"/>
      <c r="E42" s="10" t="s">
        <v>190</v>
      </c>
      <c r="F42" s="5">
        <f>_xlfn.XLOOKUP('PS-CBA groups'!H42,'Investment Project Main Info'!$E$4:$E$239,'Investment Project Main Info'!$M$4:$M$239)</f>
        <v>2027</v>
      </c>
      <c r="G42" s="5">
        <f>_xlfn.XLOOKUP(H42,'Investment Project Main Info'!$E$4:$E$239,'Investment Project Main Info'!$N$4:$N$239)</f>
        <v>2027</v>
      </c>
      <c r="H42" s="10" t="s">
        <v>191</v>
      </c>
      <c r="I42" s="11">
        <v>2027</v>
      </c>
      <c r="J42" s="11">
        <v>2027</v>
      </c>
      <c r="K42" s="11" t="s">
        <v>182</v>
      </c>
      <c r="L42" s="11" t="s">
        <v>177</v>
      </c>
      <c r="M42" s="130"/>
      <c r="N42" s="132"/>
      <c r="O42" s="7" t="s">
        <v>192</v>
      </c>
      <c r="P42" s="7">
        <v>2027</v>
      </c>
      <c r="Q42" s="7">
        <v>2027</v>
      </c>
    </row>
    <row r="43" spans="1:17" ht="20.100000000000001" customHeight="1" x14ac:dyDescent="0.25">
      <c r="A43" s="140"/>
      <c r="B43" s="140"/>
      <c r="C43" s="140"/>
      <c r="D43" s="140"/>
      <c r="E43" s="43" t="s">
        <v>193</v>
      </c>
      <c r="F43" s="5">
        <f>_xlfn.XLOOKUP('PS-CBA groups'!H43,'Investment Project Main Info'!$E$4:$E$239,'Investment Project Main Info'!$M$4:$M$239)</f>
        <v>2029</v>
      </c>
      <c r="G43" s="5">
        <f>_xlfn.XLOOKUP(H43,'Investment Project Main Info'!$E$4:$E$239,'Investment Project Main Info'!$N$4:$N$239)</f>
        <v>2029</v>
      </c>
      <c r="H43" s="43" t="s">
        <v>194</v>
      </c>
      <c r="I43" s="44">
        <v>2029</v>
      </c>
      <c r="J43" s="44">
        <v>2029</v>
      </c>
      <c r="K43" s="44" t="s">
        <v>182</v>
      </c>
      <c r="L43" s="44" t="s">
        <v>177</v>
      </c>
      <c r="M43" s="137"/>
      <c r="N43" s="139"/>
      <c r="O43" s="45" t="s">
        <v>194</v>
      </c>
      <c r="P43" s="45">
        <v>2029</v>
      </c>
      <c r="Q43" s="45">
        <v>2029</v>
      </c>
    </row>
    <row r="44" spans="1:17" ht="21.95" customHeight="1" x14ac:dyDescent="0.25">
      <c r="A44" s="135">
        <f>A39+1</f>
        <v>7</v>
      </c>
      <c r="B44" s="135" t="s">
        <v>125</v>
      </c>
      <c r="C44" s="135" t="s">
        <v>195</v>
      </c>
      <c r="D44" s="135" t="s">
        <v>196</v>
      </c>
      <c r="E44" s="13" t="s">
        <v>197</v>
      </c>
      <c r="F44" s="5">
        <f>_xlfn.XLOOKUP('PS-CBA groups'!H44,'Investment Project Main Info'!$E$4:$E$239,'Investment Project Main Info'!$M$4:$M$239)</f>
        <v>2020</v>
      </c>
      <c r="G44" s="5">
        <f>_xlfn.XLOOKUP(H44,'Investment Project Main Info'!$E$4:$E$239,'Investment Project Main Info'!$N$4:$N$239)</f>
        <v>2025</v>
      </c>
      <c r="H44" s="13" t="s">
        <v>198</v>
      </c>
      <c r="I44" s="16">
        <v>2020</v>
      </c>
      <c r="J44" s="16">
        <v>2025</v>
      </c>
      <c r="K44" s="16" t="s">
        <v>199</v>
      </c>
      <c r="L44" s="16" t="s">
        <v>200</v>
      </c>
      <c r="M44" s="136" t="s">
        <v>201</v>
      </c>
      <c r="N44" s="138" t="s">
        <v>202</v>
      </c>
      <c r="O44" s="39" t="s">
        <v>198</v>
      </c>
      <c r="P44" s="39">
        <v>2020</v>
      </c>
      <c r="Q44" s="39">
        <v>2025</v>
      </c>
    </row>
    <row r="45" spans="1:17" ht="21.95" customHeight="1" x14ac:dyDescent="0.25">
      <c r="A45" s="128"/>
      <c r="B45" s="128"/>
      <c r="C45" s="128"/>
      <c r="D45" s="128"/>
      <c r="E45" s="40" t="s">
        <v>203</v>
      </c>
      <c r="F45" s="5">
        <f>_xlfn.XLOOKUP('PS-CBA groups'!H45,'Investment Project Main Info'!$E$4:$E$239,'Investment Project Main Info'!$M$4:$M$239)</f>
        <v>2022</v>
      </c>
      <c r="G45" s="5">
        <f>_xlfn.XLOOKUP(H45,'Investment Project Main Info'!$E$4:$E$239,'Investment Project Main Info'!$N$4:$N$239)</f>
        <v>2022</v>
      </c>
      <c r="H45" s="40" t="s">
        <v>204</v>
      </c>
      <c r="I45" s="41">
        <v>2022</v>
      </c>
      <c r="J45" s="41">
        <v>2022</v>
      </c>
      <c r="K45" s="41" t="s">
        <v>205</v>
      </c>
      <c r="L45" s="41" t="s">
        <v>200</v>
      </c>
      <c r="M45" s="130"/>
      <c r="N45" s="132"/>
      <c r="O45" s="7" t="s">
        <v>204</v>
      </c>
      <c r="P45" s="7">
        <v>2022</v>
      </c>
      <c r="Q45" s="7">
        <v>2022</v>
      </c>
    </row>
    <row r="46" spans="1:17" ht="21.95" customHeight="1" x14ac:dyDescent="0.25">
      <c r="A46" s="140"/>
      <c r="B46" s="140"/>
      <c r="C46" s="140"/>
      <c r="D46" s="140"/>
      <c r="E46" s="10" t="s">
        <v>206</v>
      </c>
      <c r="F46" s="5">
        <f>_xlfn.XLOOKUP('PS-CBA groups'!H46,'Investment Project Main Info'!$E$4:$E$239,'Investment Project Main Info'!$M$4:$M$239)</f>
        <v>2021</v>
      </c>
      <c r="G46" s="5">
        <f>_xlfn.XLOOKUP(H46,'Investment Project Main Info'!$E$4:$E$239,'Investment Project Main Info'!$N$4:$N$239)</f>
        <v>2024</v>
      </c>
      <c r="H46" s="10" t="s">
        <v>207</v>
      </c>
      <c r="I46" s="11">
        <v>2021</v>
      </c>
      <c r="J46" s="11">
        <v>2024</v>
      </c>
      <c r="K46" s="11" t="s">
        <v>205</v>
      </c>
      <c r="L46" s="11" t="s">
        <v>200</v>
      </c>
      <c r="M46" s="137"/>
      <c r="N46" s="139"/>
      <c r="O46" s="46" t="s">
        <v>207</v>
      </c>
      <c r="P46" s="39">
        <v>2021</v>
      </c>
      <c r="Q46" s="39">
        <v>2024</v>
      </c>
    </row>
    <row r="47" spans="1:17" ht="21.95" customHeight="1" x14ac:dyDescent="0.25">
      <c r="A47" s="135">
        <f>A44+1</f>
        <v>8</v>
      </c>
      <c r="B47" s="135" t="s">
        <v>125</v>
      </c>
      <c r="C47" s="135" t="s">
        <v>208</v>
      </c>
      <c r="D47" s="135" t="s">
        <v>209</v>
      </c>
      <c r="E47" s="13" t="s">
        <v>197</v>
      </c>
      <c r="F47" s="5">
        <f>_xlfn.XLOOKUP('PS-CBA groups'!H47,'Investment Project Main Info'!$E$4:$E$239,'Investment Project Main Info'!$M$4:$M$239)</f>
        <v>2020</v>
      </c>
      <c r="G47" s="5">
        <f>_xlfn.XLOOKUP(H47,'Investment Project Main Info'!$E$4:$E$239,'Investment Project Main Info'!$N$4:$N$239)</f>
        <v>2025</v>
      </c>
      <c r="H47" s="13" t="s">
        <v>198</v>
      </c>
      <c r="I47" s="16">
        <v>2020</v>
      </c>
      <c r="J47" s="16">
        <v>2025</v>
      </c>
      <c r="K47" s="16" t="s">
        <v>199</v>
      </c>
      <c r="L47" s="16" t="s">
        <v>200</v>
      </c>
      <c r="M47" s="136" t="s">
        <v>210</v>
      </c>
      <c r="N47" s="138" t="s">
        <v>211</v>
      </c>
      <c r="O47" s="39" t="s">
        <v>198</v>
      </c>
      <c r="P47" s="39">
        <v>2020</v>
      </c>
      <c r="Q47" s="39">
        <v>2025</v>
      </c>
    </row>
    <row r="48" spans="1:17" ht="21.95" customHeight="1" x14ac:dyDescent="0.25">
      <c r="A48" s="128"/>
      <c r="B48" s="128"/>
      <c r="C48" s="128"/>
      <c r="D48" s="128"/>
      <c r="E48" s="40" t="s">
        <v>212</v>
      </c>
      <c r="F48" s="5">
        <f>_xlfn.XLOOKUP('PS-CBA groups'!H48,'Investment Project Main Info'!$E$4:$E$239,'Investment Project Main Info'!$M$4:$M$239)</f>
        <v>2024</v>
      </c>
      <c r="G48" s="5">
        <f>_xlfn.XLOOKUP(H48,'Investment Project Main Info'!$E$4:$E$239,'Investment Project Main Info'!$N$4:$N$239)</f>
        <v>2024</v>
      </c>
      <c r="H48" s="40" t="s">
        <v>213</v>
      </c>
      <c r="I48" s="41">
        <v>2024</v>
      </c>
      <c r="J48" s="41">
        <v>2024</v>
      </c>
      <c r="K48" s="41" t="s">
        <v>214</v>
      </c>
      <c r="L48" s="41" t="s">
        <v>215</v>
      </c>
      <c r="M48" s="130"/>
      <c r="N48" s="132"/>
      <c r="O48" s="7" t="s">
        <v>213</v>
      </c>
      <c r="P48" s="7">
        <v>2024</v>
      </c>
      <c r="Q48" s="7">
        <v>2024</v>
      </c>
    </row>
    <row r="49" spans="1:17" ht="21.95" customHeight="1" x14ac:dyDescent="0.25">
      <c r="A49" s="128"/>
      <c r="B49" s="128"/>
      <c r="C49" s="128"/>
      <c r="D49" s="128"/>
      <c r="E49" s="40" t="s">
        <v>203</v>
      </c>
      <c r="F49" s="5">
        <f>_xlfn.XLOOKUP('PS-CBA groups'!H49,'Investment Project Main Info'!$E$4:$E$239,'Investment Project Main Info'!$M$4:$M$239)</f>
        <v>2022</v>
      </c>
      <c r="G49" s="5">
        <f>_xlfn.XLOOKUP(H49,'Investment Project Main Info'!$E$4:$E$239,'Investment Project Main Info'!$N$4:$N$239)</f>
        <v>2022</v>
      </c>
      <c r="H49" s="40" t="s">
        <v>204</v>
      </c>
      <c r="I49" s="41">
        <v>2022</v>
      </c>
      <c r="J49" s="41">
        <v>2022</v>
      </c>
      <c r="K49" s="41" t="s">
        <v>205</v>
      </c>
      <c r="L49" s="41" t="s">
        <v>200</v>
      </c>
      <c r="M49" s="130"/>
      <c r="N49" s="132"/>
      <c r="O49" s="7" t="s">
        <v>204</v>
      </c>
      <c r="P49" s="7">
        <v>2022</v>
      </c>
      <c r="Q49" s="7">
        <v>2022</v>
      </c>
    </row>
    <row r="50" spans="1:17" ht="21.95" customHeight="1" x14ac:dyDescent="0.25">
      <c r="A50" s="140"/>
      <c r="B50" s="140"/>
      <c r="C50" s="140"/>
      <c r="D50" s="140"/>
      <c r="E50" s="10" t="s">
        <v>206</v>
      </c>
      <c r="F50" s="5">
        <f>_xlfn.XLOOKUP('PS-CBA groups'!H50,'Investment Project Main Info'!$E$4:$E$239,'Investment Project Main Info'!$M$4:$M$239)</f>
        <v>2021</v>
      </c>
      <c r="G50" s="5">
        <f>_xlfn.XLOOKUP(H50,'Investment Project Main Info'!$E$4:$E$239,'Investment Project Main Info'!$N$4:$N$239)</f>
        <v>2024</v>
      </c>
      <c r="H50" s="10" t="s">
        <v>207</v>
      </c>
      <c r="I50" s="11">
        <v>2021</v>
      </c>
      <c r="J50" s="11">
        <v>2024</v>
      </c>
      <c r="K50" s="11" t="s">
        <v>205</v>
      </c>
      <c r="L50" s="11" t="s">
        <v>200</v>
      </c>
      <c r="M50" s="137"/>
      <c r="N50" s="139"/>
      <c r="O50" s="39" t="s">
        <v>207</v>
      </c>
      <c r="P50" s="39">
        <v>2021</v>
      </c>
      <c r="Q50" s="39">
        <v>2024</v>
      </c>
    </row>
    <row r="51" spans="1:17" ht="21.95" customHeight="1" x14ac:dyDescent="0.25">
      <c r="A51" s="135">
        <f>A47+1</f>
        <v>9</v>
      </c>
      <c r="B51" s="135" t="s">
        <v>125</v>
      </c>
      <c r="C51" s="135" t="s">
        <v>216</v>
      </c>
      <c r="D51" s="135" t="s">
        <v>217</v>
      </c>
      <c r="E51" s="13" t="s">
        <v>218</v>
      </c>
      <c r="F51" s="5">
        <f>_xlfn.XLOOKUP('PS-CBA groups'!H51,'Investment Project Main Info'!$E$4:$E$239,'Investment Project Main Info'!$M$4:$M$239)</f>
        <v>2022</v>
      </c>
      <c r="G51" s="5">
        <f>_xlfn.XLOOKUP(H51,'Investment Project Main Info'!$E$4:$E$239,'Investment Project Main Info'!$N$4:$N$239)</f>
        <v>2022</v>
      </c>
      <c r="H51" s="13" t="s">
        <v>219</v>
      </c>
      <c r="I51" s="16">
        <v>2022</v>
      </c>
      <c r="J51" s="16">
        <v>2022</v>
      </c>
      <c r="K51" s="16" t="s">
        <v>220</v>
      </c>
      <c r="L51" s="16" t="s">
        <v>215</v>
      </c>
      <c r="M51" s="143" t="s">
        <v>221</v>
      </c>
      <c r="N51" s="138" t="s">
        <v>222</v>
      </c>
      <c r="O51" s="47" t="s">
        <v>223</v>
      </c>
      <c r="P51" s="47">
        <v>2022</v>
      </c>
      <c r="Q51" s="47">
        <v>2022</v>
      </c>
    </row>
    <row r="52" spans="1:17" ht="21.95" customHeight="1" x14ac:dyDescent="0.25">
      <c r="A52" s="128"/>
      <c r="B52" s="128"/>
      <c r="C52" s="128"/>
      <c r="D52" s="128"/>
      <c r="E52" s="40" t="s">
        <v>224</v>
      </c>
      <c r="F52" s="5">
        <f>_xlfn.XLOOKUP('PS-CBA groups'!H52,'Investment Project Main Info'!$E$4:$E$239,'Investment Project Main Info'!$M$4:$M$239)</f>
        <v>2022</v>
      </c>
      <c r="G52" s="5">
        <f>_xlfn.XLOOKUP(H52,'Investment Project Main Info'!$E$4:$E$239,'Investment Project Main Info'!$N$4:$N$239)</f>
        <v>2022</v>
      </c>
      <c r="H52" s="40" t="s">
        <v>225</v>
      </c>
      <c r="I52" s="41">
        <v>2022</v>
      </c>
      <c r="J52" s="41">
        <v>2022</v>
      </c>
      <c r="K52" s="41" t="s">
        <v>220</v>
      </c>
      <c r="L52" s="41" t="s">
        <v>215</v>
      </c>
      <c r="M52" s="158"/>
      <c r="N52" s="132"/>
      <c r="O52" s="48" t="s">
        <v>226</v>
      </c>
      <c r="P52" s="48">
        <v>2022</v>
      </c>
      <c r="Q52" s="48">
        <v>2022</v>
      </c>
    </row>
    <row r="53" spans="1:17" ht="21.95" customHeight="1" x14ac:dyDescent="0.25">
      <c r="A53" s="128"/>
      <c r="B53" s="128"/>
      <c r="C53" s="128"/>
      <c r="D53" s="128"/>
      <c r="E53" s="40" t="s">
        <v>227</v>
      </c>
      <c r="F53" s="5">
        <f>_xlfn.XLOOKUP('PS-CBA groups'!H53,'Investment Project Main Info'!$E$4:$E$239,'Investment Project Main Info'!$M$4:$M$239)</f>
        <v>2022</v>
      </c>
      <c r="G53" s="5">
        <f>_xlfn.XLOOKUP(H53,'Investment Project Main Info'!$E$4:$E$239,'Investment Project Main Info'!$N$4:$N$239)</f>
        <v>2022</v>
      </c>
      <c r="H53" s="40" t="s">
        <v>228</v>
      </c>
      <c r="I53" s="41">
        <v>2022</v>
      </c>
      <c r="J53" s="41">
        <v>2022</v>
      </c>
      <c r="K53" s="41" t="s">
        <v>214</v>
      </c>
      <c r="L53" s="41" t="s">
        <v>215</v>
      </c>
      <c r="M53" s="158"/>
      <c r="N53" s="132"/>
      <c r="O53" s="7" t="s">
        <v>228</v>
      </c>
      <c r="P53" s="7">
        <v>2022</v>
      </c>
      <c r="Q53" s="7">
        <v>2022</v>
      </c>
    </row>
    <row r="54" spans="1:17" ht="21.95" customHeight="1" x14ac:dyDescent="0.25">
      <c r="A54" s="140"/>
      <c r="B54" s="140"/>
      <c r="C54" s="140"/>
      <c r="D54" s="140"/>
      <c r="E54" s="10" t="s">
        <v>229</v>
      </c>
      <c r="F54" s="5">
        <f>_xlfn.XLOOKUP('PS-CBA groups'!H54,'Investment Project Main Info'!$E$4:$E$239,'Investment Project Main Info'!$M$4:$M$239)</f>
        <v>2024</v>
      </c>
      <c r="G54" s="5">
        <f>_xlfn.XLOOKUP(H54,'Investment Project Main Info'!$E$4:$E$239,'Investment Project Main Info'!$N$4:$N$239)</f>
        <v>2024</v>
      </c>
      <c r="H54" s="10" t="s">
        <v>213</v>
      </c>
      <c r="I54" s="11">
        <v>2024</v>
      </c>
      <c r="J54" s="11">
        <v>2024</v>
      </c>
      <c r="K54" s="11" t="s">
        <v>214</v>
      </c>
      <c r="L54" s="11" t="s">
        <v>215</v>
      </c>
      <c r="M54" s="159"/>
      <c r="N54" s="139"/>
      <c r="O54" s="39" t="s">
        <v>213</v>
      </c>
      <c r="P54" s="39">
        <v>2024</v>
      </c>
      <c r="Q54" s="39">
        <v>2024</v>
      </c>
    </row>
    <row r="55" spans="1:17" ht="24.95" customHeight="1" x14ac:dyDescent="0.25">
      <c r="A55" s="135">
        <f>A51+1</f>
        <v>10</v>
      </c>
      <c r="B55" s="135" t="s">
        <v>125</v>
      </c>
      <c r="C55" s="135" t="s">
        <v>230</v>
      </c>
      <c r="D55" s="135" t="s">
        <v>231</v>
      </c>
      <c r="E55" s="8" t="s">
        <v>232</v>
      </c>
      <c r="F55" s="5">
        <f>_xlfn.XLOOKUP('PS-CBA groups'!H55,'Investment Project Main Info'!$E$4:$E$239,'Investment Project Main Info'!$M$4:$M$239)</f>
        <v>2023</v>
      </c>
      <c r="G55" s="5">
        <f>_xlfn.XLOOKUP(H55,'Investment Project Main Info'!$E$4:$E$239,'Investment Project Main Info'!$N$4:$N$239)</f>
        <v>2023</v>
      </c>
      <c r="H55" s="8" t="s">
        <v>233</v>
      </c>
      <c r="I55" s="9">
        <v>2023</v>
      </c>
      <c r="J55" s="9">
        <v>2023</v>
      </c>
      <c r="K55" s="9" t="s">
        <v>234</v>
      </c>
      <c r="L55" s="9" t="s">
        <v>215</v>
      </c>
      <c r="M55" s="136" t="s">
        <v>235</v>
      </c>
      <c r="N55" s="138" t="s">
        <v>236</v>
      </c>
      <c r="O55" s="35" t="s">
        <v>233</v>
      </c>
      <c r="P55" s="35">
        <v>2023</v>
      </c>
      <c r="Q55" s="35">
        <v>2023</v>
      </c>
    </row>
    <row r="56" spans="1:17" ht="24.95" customHeight="1" x14ac:dyDescent="0.25">
      <c r="A56" s="128"/>
      <c r="B56" s="128"/>
      <c r="C56" s="128"/>
      <c r="D56" s="128"/>
      <c r="E56" s="10" t="s">
        <v>237</v>
      </c>
      <c r="F56" s="5">
        <f>_xlfn.XLOOKUP('PS-CBA groups'!H56,'Investment Project Main Info'!$E$4:$E$239,'Investment Project Main Info'!$M$4:$M$239)</f>
        <v>2023</v>
      </c>
      <c r="G56" s="5">
        <f>_xlfn.XLOOKUP(H56,'Investment Project Main Info'!$E$4:$E$239,'Investment Project Main Info'!$N$4:$N$239)</f>
        <v>2023</v>
      </c>
      <c r="H56" s="10" t="s">
        <v>238</v>
      </c>
      <c r="I56" s="11">
        <v>2023</v>
      </c>
      <c r="J56" s="11">
        <v>2023</v>
      </c>
      <c r="K56" s="11" t="s">
        <v>214</v>
      </c>
      <c r="L56" s="11" t="s">
        <v>215</v>
      </c>
      <c r="M56" s="130"/>
      <c r="N56" s="132"/>
      <c r="O56" s="39" t="s">
        <v>238</v>
      </c>
      <c r="P56" s="39">
        <v>2023</v>
      </c>
      <c r="Q56" s="39">
        <v>2023</v>
      </c>
    </row>
    <row r="57" spans="1:17" ht="24.95" customHeight="1" x14ac:dyDescent="0.25">
      <c r="A57" s="140"/>
      <c r="B57" s="140"/>
      <c r="C57" s="140"/>
      <c r="D57" s="140"/>
      <c r="E57" s="40" t="s">
        <v>239</v>
      </c>
      <c r="F57" s="5">
        <f>_xlfn.XLOOKUP('PS-CBA groups'!H57,'Investment Project Main Info'!$E$4:$E$239,'Investment Project Main Info'!$M$4:$M$239)</f>
        <v>2024</v>
      </c>
      <c r="G57" s="5">
        <f>_xlfn.XLOOKUP(H57,'Investment Project Main Info'!$E$4:$E$239,'Investment Project Main Info'!$N$4:$N$239)</f>
        <v>2024</v>
      </c>
      <c r="H57" s="40" t="s">
        <v>213</v>
      </c>
      <c r="I57" s="41">
        <v>2024</v>
      </c>
      <c r="J57" s="41">
        <v>2024</v>
      </c>
      <c r="K57" s="41" t="s">
        <v>214</v>
      </c>
      <c r="L57" s="41" t="s">
        <v>215</v>
      </c>
      <c r="M57" s="137"/>
      <c r="N57" s="139"/>
      <c r="O57" s="7" t="s">
        <v>213</v>
      </c>
      <c r="P57" s="7">
        <v>2024</v>
      </c>
      <c r="Q57" s="7">
        <v>2024</v>
      </c>
    </row>
    <row r="58" spans="1:17" ht="28.5" x14ac:dyDescent="0.25">
      <c r="A58" s="18">
        <f>A55+1</f>
        <v>11</v>
      </c>
      <c r="B58" s="18" t="s">
        <v>125</v>
      </c>
      <c r="C58" s="18" t="s">
        <v>240</v>
      </c>
      <c r="D58" s="18" t="s">
        <v>241</v>
      </c>
      <c r="E58" s="13" t="s">
        <v>241</v>
      </c>
      <c r="F58" s="5">
        <f>_xlfn.XLOOKUP('PS-CBA groups'!H58,'Investment Project Main Info'!$E$4:$E$239,'Investment Project Main Info'!$M$4:$M$239)</f>
        <v>2021</v>
      </c>
      <c r="G58" s="5">
        <f>_xlfn.XLOOKUP(H58,'Investment Project Main Info'!$E$4:$E$239,'Investment Project Main Info'!$N$4:$N$239)</f>
        <v>2024</v>
      </c>
      <c r="H58" s="13" t="s">
        <v>242</v>
      </c>
      <c r="I58" s="49">
        <v>2021</v>
      </c>
      <c r="J58" s="49">
        <v>2024</v>
      </c>
      <c r="K58" s="49" t="s">
        <v>243</v>
      </c>
      <c r="L58" s="16" t="s">
        <v>244</v>
      </c>
      <c r="M58" s="9" t="s">
        <v>245</v>
      </c>
      <c r="N58" s="50" t="s">
        <v>246</v>
      </c>
      <c r="O58" s="51" t="s">
        <v>242</v>
      </c>
      <c r="P58" s="51">
        <v>2021</v>
      </c>
      <c r="Q58" s="51">
        <v>2024</v>
      </c>
    </row>
    <row r="59" spans="1:17" ht="42.75" x14ac:dyDescent="0.25">
      <c r="A59" s="18">
        <f>A58+1</f>
        <v>12</v>
      </c>
      <c r="B59" s="18" t="s">
        <v>125</v>
      </c>
      <c r="C59" s="18" t="s">
        <v>247</v>
      </c>
      <c r="D59" s="18" t="s">
        <v>248</v>
      </c>
      <c r="E59" s="8" t="s">
        <v>249</v>
      </c>
      <c r="F59" s="5">
        <f>_xlfn.XLOOKUP('PS-CBA groups'!H59,'Investment Project Main Info'!$E$4:$E$239,'Investment Project Main Info'!$M$4:$M$239)</f>
        <v>2024</v>
      </c>
      <c r="G59" s="5">
        <f>_xlfn.XLOOKUP(H59,'Investment Project Main Info'!$E$4:$E$239,'Investment Project Main Info'!$N$4:$N$239)</f>
        <v>2024</v>
      </c>
      <c r="H59" s="8" t="s">
        <v>250</v>
      </c>
      <c r="I59" s="9">
        <v>2024</v>
      </c>
      <c r="J59" s="9">
        <v>2024</v>
      </c>
      <c r="K59" s="9" t="s">
        <v>251</v>
      </c>
      <c r="L59" s="9" t="s">
        <v>244</v>
      </c>
      <c r="M59" s="9" t="s">
        <v>252</v>
      </c>
      <c r="N59" s="50" t="s">
        <v>253</v>
      </c>
      <c r="O59" s="35" t="s">
        <v>250</v>
      </c>
      <c r="P59" s="35">
        <v>2024</v>
      </c>
      <c r="Q59" s="35">
        <v>2024</v>
      </c>
    </row>
    <row r="60" spans="1:17" ht="24.95" customHeight="1" x14ac:dyDescent="0.25">
      <c r="A60" s="135">
        <f>A59+1</f>
        <v>13</v>
      </c>
      <c r="B60" s="135" t="s">
        <v>125</v>
      </c>
      <c r="C60" s="135" t="s">
        <v>254</v>
      </c>
      <c r="D60" s="135" t="s">
        <v>255</v>
      </c>
      <c r="E60" s="8" t="s">
        <v>256</v>
      </c>
      <c r="F60" s="5">
        <f>_xlfn.XLOOKUP('PS-CBA groups'!H60,'Investment Project Main Info'!$E$4:$E$239,'Investment Project Main Info'!$M$4:$M$239)</f>
        <v>2023</v>
      </c>
      <c r="G60" s="5">
        <f>_xlfn.XLOOKUP(H60,'Investment Project Main Info'!$E$4:$E$239,'Investment Project Main Info'!$N$4:$N$239)</f>
        <v>2025</v>
      </c>
      <c r="H60" s="8" t="s">
        <v>257</v>
      </c>
      <c r="I60" s="9">
        <v>2023</v>
      </c>
      <c r="J60" s="9">
        <v>2025</v>
      </c>
      <c r="K60" s="9" t="s">
        <v>153</v>
      </c>
      <c r="L60" s="9" t="s">
        <v>154</v>
      </c>
      <c r="M60" s="136" t="s">
        <v>258</v>
      </c>
      <c r="N60" s="154" t="s">
        <v>259</v>
      </c>
      <c r="O60" s="35" t="s">
        <v>257</v>
      </c>
      <c r="P60" s="35">
        <v>2023</v>
      </c>
      <c r="Q60" s="35">
        <v>2025</v>
      </c>
    </row>
    <row r="61" spans="1:17" ht="24.95" customHeight="1" x14ac:dyDescent="0.25">
      <c r="A61" s="140"/>
      <c r="B61" s="140"/>
      <c r="C61" s="140"/>
      <c r="D61" s="140"/>
      <c r="E61" s="10" t="s">
        <v>260</v>
      </c>
      <c r="F61" s="5">
        <f>_xlfn.XLOOKUP('PS-CBA groups'!H61,'Investment Project Main Info'!$E$4:$E$239,'Investment Project Main Info'!$M$4:$M$239)</f>
        <v>2023</v>
      </c>
      <c r="G61" s="5">
        <f>_xlfn.XLOOKUP(H61,'Investment Project Main Info'!$E$4:$E$239,'Investment Project Main Info'!$N$4:$N$239)</f>
        <v>2025</v>
      </c>
      <c r="H61" s="10" t="s">
        <v>261</v>
      </c>
      <c r="I61" s="11">
        <v>2023</v>
      </c>
      <c r="J61" s="11">
        <v>2025</v>
      </c>
      <c r="K61" s="11" t="s">
        <v>262</v>
      </c>
      <c r="L61" s="11" t="s">
        <v>263</v>
      </c>
      <c r="M61" s="137"/>
      <c r="N61" s="155"/>
      <c r="O61" s="39" t="s">
        <v>261</v>
      </c>
      <c r="P61" s="39">
        <v>2023</v>
      </c>
      <c r="Q61" s="39">
        <v>2025</v>
      </c>
    </row>
    <row r="62" spans="1:17" ht="18" customHeight="1" x14ac:dyDescent="0.25">
      <c r="A62" s="135">
        <f>A60+1</f>
        <v>14</v>
      </c>
      <c r="B62" s="135" t="s">
        <v>125</v>
      </c>
      <c r="C62" s="135" t="s">
        <v>264</v>
      </c>
      <c r="D62" s="135" t="s">
        <v>265</v>
      </c>
      <c r="E62" s="13" t="s">
        <v>256</v>
      </c>
      <c r="F62" s="5">
        <f>_xlfn.XLOOKUP('PS-CBA groups'!H62,'Investment Project Main Info'!$E$4:$E$239,'Investment Project Main Info'!$M$4:$M$239)</f>
        <v>2023</v>
      </c>
      <c r="G62" s="5">
        <f>_xlfn.XLOOKUP(H62,'Investment Project Main Info'!$E$4:$E$239,'Investment Project Main Info'!$N$4:$N$239)</f>
        <v>2025</v>
      </c>
      <c r="H62" s="13" t="s">
        <v>257</v>
      </c>
      <c r="I62" s="16">
        <v>2023</v>
      </c>
      <c r="J62" s="16">
        <v>2025</v>
      </c>
      <c r="K62" s="16" t="s">
        <v>153</v>
      </c>
      <c r="L62" s="16" t="s">
        <v>154</v>
      </c>
      <c r="M62" s="136" t="s">
        <v>266</v>
      </c>
      <c r="N62" s="138" t="s">
        <v>267</v>
      </c>
      <c r="O62" s="36" t="s">
        <v>257</v>
      </c>
      <c r="P62" s="36">
        <v>2023</v>
      </c>
      <c r="Q62" s="36">
        <v>2025</v>
      </c>
    </row>
    <row r="63" spans="1:17" ht="18" customHeight="1" x14ac:dyDescent="0.25">
      <c r="A63" s="128"/>
      <c r="B63" s="128"/>
      <c r="C63" s="128"/>
      <c r="D63" s="128"/>
      <c r="E63" s="40" t="s">
        <v>260</v>
      </c>
      <c r="F63" s="5">
        <f>_xlfn.XLOOKUP('PS-CBA groups'!H63,'Investment Project Main Info'!$E$4:$E$239,'Investment Project Main Info'!$M$4:$M$239)</f>
        <v>2023</v>
      </c>
      <c r="G63" s="5">
        <f>_xlfn.XLOOKUP(H63,'Investment Project Main Info'!$E$4:$E$239,'Investment Project Main Info'!$N$4:$N$239)</f>
        <v>2025</v>
      </c>
      <c r="H63" s="40" t="s">
        <v>261</v>
      </c>
      <c r="I63" s="41">
        <v>2023</v>
      </c>
      <c r="J63" s="41">
        <v>2025</v>
      </c>
      <c r="K63" s="41" t="s">
        <v>262</v>
      </c>
      <c r="L63" s="41" t="s">
        <v>263</v>
      </c>
      <c r="M63" s="130"/>
      <c r="N63" s="132"/>
      <c r="O63" s="7" t="s">
        <v>261</v>
      </c>
      <c r="P63" s="7">
        <v>2023</v>
      </c>
      <c r="Q63" s="7">
        <v>2025</v>
      </c>
    </row>
    <row r="64" spans="1:17" ht="18" customHeight="1" x14ac:dyDescent="0.25">
      <c r="A64" s="128"/>
      <c r="B64" s="128"/>
      <c r="C64" s="128"/>
      <c r="D64" s="128"/>
      <c r="E64" s="40" t="s">
        <v>268</v>
      </c>
      <c r="F64" s="5">
        <f>_xlfn.XLOOKUP('PS-CBA groups'!H64,'Investment Project Main Info'!$E$4:$E$239,'Investment Project Main Info'!$M$4:$M$239)</f>
        <v>2025</v>
      </c>
      <c r="G64" s="5">
        <f>_xlfn.XLOOKUP(H64,'Investment Project Main Info'!$E$4:$E$239,'Investment Project Main Info'!$N$4:$N$239)</f>
        <v>2025</v>
      </c>
      <c r="H64" s="40" t="s">
        <v>269</v>
      </c>
      <c r="I64" s="41">
        <v>2025</v>
      </c>
      <c r="J64" s="41">
        <v>2025</v>
      </c>
      <c r="K64" s="41" t="s">
        <v>262</v>
      </c>
      <c r="L64" s="41" t="s">
        <v>263</v>
      </c>
      <c r="M64" s="130"/>
      <c r="N64" s="132"/>
      <c r="O64" s="7" t="s">
        <v>269</v>
      </c>
      <c r="P64" s="7">
        <v>2025</v>
      </c>
      <c r="Q64" s="7">
        <v>2025</v>
      </c>
    </row>
    <row r="65" spans="1:17" ht="18" customHeight="1" x14ac:dyDescent="0.25">
      <c r="A65" s="128"/>
      <c r="B65" s="128"/>
      <c r="C65" s="128"/>
      <c r="D65" s="128"/>
      <c r="E65" s="40" t="s">
        <v>270</v>
      </c>
      <c r="F65" s="5">
        <f>_xlfn.XLOOKUP('PS-CBA groups'!H65,'Investment Project Main Info'!$E$4:$E$239,'Investment Project Main Info'!$M$4:$M$239)</f>
        <v>2026</v>
      </c>
      <c r="G65" s="5">
        <f>_xlfn.XLOOKUP(H65,'Investment Project Main Info'!$E$4:$E$239,'Investment Project Main Info'!$N$4:$N$239)</f>
        <v>2026</v>
      </c>
      <c r="H65" s="40" t="s">
        <v>271</v>
      </c>
      <c r="I65" s="41">
        <v>2026</v>
      </c>
      <c r="J65" s="41">
        <v>2026</v>
      </c>
      <c r="K65" s="41" t="s">
        <v>262</v>
      </c>
      <c r="L65" s="41" t="s">
        <v>263</v>
      </c>
      <c r="M65" s="130"/>
      <c r="N65" s="132"/>
      <c r="O65" s="7" t="s">
        <v>271</v>
      </c>
      <c r="P65" s="7">
        <v>2026</v>
      </c>
      <c r="Q65" s="7">
        <v>2026</v>
      </c>
    </row>
    <row r="66" spans="1:17" ht="18" customHeight="1" x14ac:dyDescent="0.25">
      <c r="A66" s="140"/>
      <c r="B66" s="140"/>
      <c r="C66" s="140"/>
      <c r="D66" s="140"/>
      <c r="E66" s="10" t="s">
        <v>272</v>
      </c>
      <c r="F66" s="5">
        <f>_xlfn.XLOOKUP('PS-CBA groups'!H66,'Investment Project Main Info'!$E$4:$E$239,'Investment Project Main Info'!$M$4:$M$239)</f>
        <v>2026</v>
      </c>
      <c r="G66" s="5">
        <f>_xlfn.XLOOKUP(H66,'Investment Project Main Info'!$E$4:$E$239,'Investment Project Main Info'!$N$4:$N$239)</f>
        <v>2026</v>
      </c>
      <c r="H66" s="10" t="s">
        <v>273</v>
      </c>
      <c r="I66" s="11">
        <v>2026</v>
      </c>
      <c r="J66" s="11">
        <v>2026</v>
      </c>
      <c r="K66" s="11" t="s">
        <v>55</v>
      </c>
      <c r="L66" s="11" t="s">
        <v>56</v>
      </c>
      <c r="M66" s="137"/>
      <c r="N66" s="139"/>
      <c r="O66" s="39" t="s">
        <v>273</v>
      </c>
      <c r="P66" s="39">
        <v>2026</v>
      </c>
      <c r="Q66" s="39">
        <v>2026</v>
      </c>
    </row>
    <row r="67" spans="1:17" ht="24.95" customHeight="1" x14ac:dyDescent="0.25">
      <c r="A67" s="135">
        <f>A62+1</f>
        <v>15</v>
      </c>
      <c r="B67" s="135" t="s">
        <v>125</v>
      </c>
      <c r="C67" s="135" t="s">
        <v>274</v>
      </c>
      <c r="D67" s="135" t="s">
        <v>275</v>
      </c>
      <c r="E67" s="52" t="s">
        <v>276</v>
      </c>
      <c r="F67" s="5">
        <f>_xlfn.XLOOKUP('PS-CBA groups'!H67,'Investment Project Main Info'!$E$4:$E$239,'Investment Project Main Info'!$M$4:$M$239)</f>
        <v>2019</v>
      </c>
      <c r="G67" s="5">
        <f>_xlfn.XLOOKUP(H67,'Investment Project Main Info'!$E$4:$E$239,'Investment Project Main Info'!$N$4:$N$239)</f>
        <v>2019</v>
      </c>
      <c r="H67" s="52" t="s">
        <v>277</v>
      </c>
      <c r="I67" s="53">
        <v>2019</v>
      </c>
      <c r="J67" s="53">
        <v>2019</v>
      </c>
      <c r="K67" s="53" t="s">
        <v>153</v>
      </c>
      <c r="L67" s="53" t="s">
        <v>154</v>
      </c>
      <c r="M67" s="160" t="s">
        <v>278</v>
      </c>
      <c r="N67" s="138" t="s">
        <v>279</v>
      </c>
      <c r="O67" s="54" t="s">
        <v>277</v>
      </c>
      <c r="P67" s="58">
        <v>2019</v>
      </c>
      <c r="Q67" s="58">
        <v>2019</v>
      </c>
    </row>
    <row r="68" spans="1:17" ht="24.95" customHeight="1" x14ac:dyDescent="0.25">
      <c r="A68" s="128"/>
      <c r="B68" s="128"/>
      <c r="C68" s="128"/>
      <c r="D68" s="128"/>
      <c r="E68" s="5" t="s">
        <v>280</v>
      </c>
      <c r="F68" s="5">
        <f>_xlfn.XLOOKUP('PS-CBA groups'!H68,'Investment Project Main Info'!$E$4:$E$239,'Investment Project Main Info'!$M$4:$M$239)</f>
        <v>2020</v>
      </c>
      <c r="G68" s="5">
        <f>_xlfn.XLOOKUP(H68,'Investment Project Main Info'!$E$4:$E$239,'Investment Project Main Info'!$N$4:$N$239)</f>
        <v>2020</v>
      </c>
      <c r="H68" s="5" t="s">
        <v>281</v>
      </c>
      <c r="I68" s="6">
        <v>2020</v>
      </c>
      <c r="J68" s="6">
        <v>2020</v>
      </c>
      <c r="K68" s="6" t="s">
        <v>282</v>
      </c>
      <c r="L68" s="6" t="s">
        <v>244</v>
      </c>
      <c r="M68" s="161"/>
      <c r="N68" s="132"/>
      <c r="O68" s="55" t="s">
        <v>281</v>
      </c>
      <c r="P68" s="55">
        <v>2020</v>
      </c>
      <c r="Q68" s="55">
        <v>2020</v>
      </c>
    </row>
    <row r="69" spans="1:17" ht="20.100000000000001" customHeight="1" x14ac:dyDescent="0.25">
      <c r="A69" s="135">
        <f>A67+1</f>
        <v>16</v>
      </c>
      <c r="B69" s="135" t="s">
        <v>125</v>
      </c>
      <c r="C69" s="135" t="s">
        <v>283</v>
      </c>
      <c r="D69" s="135" t="s">
        <v>284</v>
      </c>
      <c r="E69" s="56" t="s">
        <v>276</v>
      </c>
      <c r="F69" s="5">
        <f>_xlfn.XLOOKUP('PS-CBA groups'!H69,'Investment Project Main Info'!$E$4:$E$239,'Investment Project Main Info'!$M$4:$M$239)</f>
        <v>2019</v>
      </c>
      <c r="G69" s="5">
        <f>_xlfn.XLOOKUP(H69,'Investment Project Main Info'!$E$4:$E$239,'Investment Project Main Info'!$N$4:$N$239)</f>
        <v>2019</v>
      </c>
      <c r="H69" s="56" t="s">
        <v>277</v>
      </c>
      <c r="I69" s="57">
        <v>2019</v>
      </c>
      <c r="J69" s="57">
        <v>2019</v>
      </c>
      <c r="K69" s="57" t="s">
        <v>153</v>
      </c>
      <c r="L69" s="57" t="s">
        <v>154</v>
      </c>
      <c r="M69" s="136" t="s">
        <v>285</v>
      </c>
      <c r="N69" s="138" t="s">
        <v>286</v>
      </c>
      <c r="O69" s="58" t="s">
        <v>277</v>
      </c>
      <c r="P69" s="58">
        <v>2019</v>
      </c>
      <c r="Q69" s="58">
        <v>2019</v>
      </c>
    </row>
    <row r="70" spans="1:17" ht="27.75" customHeight="1" x14ac:dyDescent="0.25">
      <c r="A70" s="128"/>
      <c r="B70" s="128"/>
      <c r="C70" s="128"/>
      <c r="D70" s="128"/>
      <c r="E70" s="40" t="s">
        <v>280</v>
      </c>
      <c r="F70" s="5">
        <f>_xlfn.XLOOKUP('PS-CBA groups'!H70,'Investment Project Main Info'!$E$4:$E$239,'Investment Project Main Info'!$M$4:$M$239)</f>
        <v>2020</v>
      </c>
      <c r="G70" s="5">
        <f>_xlfn.XLOOKUP(H70,'Investment Project Main Info'!$E$4:$E$239,'Investment Project Main Info'!$N$4:$N$239)</f>
        <v>2020</v>
      </c>
      <c r="H70" s="40" t="s">
        <v>281</v>
      </c>
      <c r="I70" s="41">
        <v>2020</v>
      </c>
      <c r="J70" s="41">
        <v>2020</v>
      </c>
      <c r="K70" s="41" t="s">
        <v>282</v>
      </c>
      <c r="L70" s="41" t="s">
        <v>244</v>
      </c>
      <c r="M70" s="130"/>
      <c r="N70" s="132"/>
      <c r="O70" s="7" t="s">
        <v>281</v>
      </c>
      <c r="P70" s="7">
        <v>2020</v>
      </c>
      <c r="Q70" s="7">
        <v>2020</v>
      </c>
    </row>
    <row r="71" spans="1:17" ht="30" customHeight="1" x14ac:dyDescent="0.25">
      <c r="A71" s="128"/>
      <c r="B71" s="128"/>
      <c r="C71" s="128"/>
      <c r="D71" s="128"/>
      <c r="E71" s="40" t="s">
        <v>287</v>
      </c>
      <c r="F71" s="5">
        <f>_xlfn.XLOOKUP('PS-CBA groups'!H71,'Investment Project Main Info'!$E$4:$E$239,'Investment Project Main Info'!$M$4:$M$239)</f>
        <v>2021</v>
      </c>
      <c r="G71" s="5">
        <f>_xlfn.XLOOKUP(H71,'Investment Project Main Info'!$E$4:$E$239,'Investment Project Main Info'!$N$4:$N$239)</f>
        <v>2021</v>
      </c>
      <c r="H71" s="40" t="s">
        <v>288</v>
      </c>
      <c r="I71" s="41">
        <v>2021</v>
      </c>
      <c r="J71" s="41">
        <v>2021</v>
      </c>
      <c r="K71" s="41" t="s">
        <v>289</v>
      </c>
      <c r="L71" s="41" t="s">
        <v>244</v>
      </c>
      <c r="M71" s="130"/>
      <c r="N71" s="132"/>
      <c r="O71" s="7" t="s">
        <v>288</v>
      </c>
      <c r="P71" s="7">
        <v>2021</v>
      </c>
      <c r="Q71" s="7">
        <v>2021</v>
      </c>
    </row>
    <row r="72" spans="1:17" ht="32.25" customHeight="1" x14ac:dyDescent="0.25">
      <c r="A72" s="128"/>
      <c r="B72" s="128"/>
      <c r="C72" s="128"/>
      <c r="D72" s="128"/>
      <c r="E72" s="40" t="s">
        <v>290</v>
      </c>
      <c r="F72" s="5">
        <f>_xlfn.XLOOKUP('PS-CBA groups'!H72,'Investment Project Main Info'!$E$4:$E$239,'Investment Project Main Info'!$M$4:$M$239)</f>
        <v>2022</v>
      </c>
      <c r="G72" s="5">
        <f>_xlfn.XLOOKUP(H72,'Investment Project Main Info'!$E$4:$E$239,'Investment Project Main Info'!$N$4:$N$239)</f>
        <v>2022</v>
      </c>
      <c r="H72" s="40" t="s">
        <v>291</v>
      </c>
      <c r="I72" s="41">
        <v>2022</v>
      </c>
      <c r="J72" s="41">
        <v>2022</v>
      </c>
      <c r="K72" s="41" t="s">
        <v>289</v>
      </c>
      <c r="L72" s="41" t="s">
        <v>244</v>
      </c>
      <c r="M72" s="130"/>
      <c r="N72" s="132"/>
      <c r="O72" s="7" t="s">
        <v>291</v>
      </c>
      <c r="P72" s="7">
        <v>2022</v>
      </c>
      <c r="Q72" s="7">
        <v>2022</v>
      </c>
    </row>
    <row r="73" spans="1:17" ht="20.100000000000001" customHeight="1" x14ac:dyDescent="0.25">
      <c r="A73" s="128"/>
      <c r="B73" s="128"/>
      <c r="C73" s="128"/>
      <c r="D73" s="128"/>
      <c r="E73" s="40" t="s">
        <v>292</v>
      </c>
      <c r="F73" s="5">
        <f>_xlfn.XLOOKUP('PS-CBA groups'!H73,'Investment Project Main Info'!$E$4:$E$239,'Investment Project Main Info'!$M$4:$M$239)</f>
        <v>2022</v>
      </c>
      <c r="G73" s="5">
        <f>_xlfn.XLOOKUP(H73,'Investment Project Main Info'!$E$4:$E$239,'Investment Project Main Info'!$N$4:$N$239)</f>
        <v>2022</v>
      </c>
      <c r="H73" s="40" t="s">
        <v>293</v>
      </c>
      <c r="I73" s="41">
        <v>2022</v>
      </c>
      <c r="J73" s="41">
        <v>2022</v>
      </c>
      <c r="K73" s="41" t="s">
        <v>153</v>
      </c>
      <c r="L73" s="41" t="s">
        <v>154</v>
      </c>
      <c r="M73" s="130"/>
      <c r="N73" s="132"/>
      <c r="O73" s="7" t="s">
        <v>293</v>
      </c>
      <c r="P73" s="7">
        <v>2022</v>
      </c>
      <c r="Q73" s="7">
        <v>2022</v>
      </c>
    </row>
    <row r="74" spans="1:17" ht="20.100000000000001" customHeight="1" x14ac:dyDescent="0.25">
      <c r="A74" s="140"/>
      <c r="B74" s="140"/>
      <c r="C74" s="140"/>
      <c r="D74" s="140"/>
      <c r="E74" s="10" t="s">
        <v>157</v>
      </c>
      <c r="F74" s="5">
        <f>_xlfn.XLOOKUP('PS-CBA groups'!H74,'Investment Project Main Info'!$E$4:$E$239,'Investment Project Main Info'!$M$4:$M$239)</f>
        <v>2022</v>
      </c>
      <c r="G74" s="5">
        <f>_xlfn.XLOOKUP(H74,'Investment Project Main Info'!$E$4:$E$239,'Investment Project Main Info'!$N$4:$N$239)</f>
        <v>2022</v>
      </c>
      <c r="H74" s="10" t="s">
        <v>158</v>
      </c>
      <c r="I74" s="11">
        <v>2022</v>
      </c>
      <c r="J74" s="11">
        <v>2022</v>
      </c>
      <c r="K74" s="59" t="s">
        <v>153</v>
      </c>
      <c r="L74" s="59" t="s">
        <v>154</v>
      </c>
      <c r="M74" s="137"/>
      <c r="N74" s="139"/>
      <c r="O74" s="39" t="s">
        <v>158</v>
      </c>
      <c r="P74" s="39">
        <v>2022</v>
      </c>
      <c r="Q74" s="39">
        <v>2022</v>
      </c>
    </row>
    <row r="75" spans="1:17" ht="20.100000000000001" customHeight="1" x14ac:dyDescent="0.25">
      <c r="A75" s="135">
        <f>A69+1</f>
        <v>17</v>
      </c>
      <c r="B75" s="135" t="s">
        <v>125</v>
      </c>
      <c r="C75" s="135" t="s">
        <v>294</v>
      </c>
      <c r="D75" s="135" t="s">
        <v>295</v>
      </c>
      <c r="E75" s="56" t="s">
        <v>276</v>
      </c>
      <c r="F75" s="5">
        <f>_xlfn.XLOOKUP('PS-CBA groups'!H75,'Investment Project Main Info'!$E$4:$E$239,'Investment Project Main Info'!$M$4:$M$239)</f>
        <v>2019</v>
      </c>
      <c r="G75" s="5">
        <f>_xlfn.XLOOKUP(H75,'Investment Project Main Info'!$E$4:$E$239,'Investment Project Main Info'!$N$4:$N$239)</f>
        <v>2019</v>
      </c>
      <c r="H75" s="56" t="s">
        <v>277</v>
      </c>
      <c r="I75" s="57">
        <v>2019</v>
      </c>
      <c r="J75" s="57">
        <v>2019</v>
      </c>
      <c r="K75" s="57" t="s">
        <v>153</v>
      </c>
      <c r="L75" s="57" t="s">
        <v>154</v>
      </c>
      <c r="M75" s="136" t="s">
        <v>382</v>
      </c>
      <c r="N75" s="136" t="s">
        <v>296</v>
      </c>
      <c r="O75" s="58" t="s">
        <v>277</v>
      </c>
      <c r="P75" s="58">
        <v>2019</v>
      </c>
      <c r="Q75" s="58">
        <v>2019</v>
      </c>
    </row>
    <row r="76" spans="1:17" ht="29.25" customHeight="1" x14ac:dyDescent="0.25">
      <c r="A76" s="128"/>
      <c r="B76" s="128"/>
      <c r="C76" s="128"/>
      <c r="D76" s="128"/>
      <c r="E76" s="40" t="s">
        <v>280</v>
      </c>
      <c r="F76" s="5">
        <f>_xlfn.XLOOKUP('PS-CBA groups'!H76,'Investment Project Main Info'!$E$4:$E$239,'Investment Project Main Info'!$M$4:$M$239)</f>
        <v>2020</v>
      </c>
      <c r="G76" s="5">
        <f>_xlfn.XLOOKUP(H76,'Investment Project Main Info'!$E$4:$E$239,'Investment Project Main Info'!$N$4:$N$239)</f>
        <v>2020</v>
      </c>
      <c r="H76" s="40" t="s">
        <v>281</v>
      </c>
      <c r="I76" s="41">
        <v>2020</v>
      </c>
      <c r="J76" s="41">
        <v>2020</v>
      </c>
      <c r="K76" s="41" t="s">
        <v>282</v>
      </c>
      <c r="L76" s="41" t="s">
        <v>244</v>
      </c>
      <c r="M76" s="130"/>
      <c r="N76" s="130"/>
      <c r="O76" s="7" t="s">
        <v>281</v>
      </c>
      <c r="P76" s="7">
        <v>2020</v>
      </c>
      <c r="Q76" s="7">
        <v>2020</v>
      </c>
    </row>
    <row r="77" spans="1:17" ht="32.25" customHeight="1" x14ac:dyDescent="0.25">
      <c r="A77" s="128"/>
      <c r="B77" s="128"/>
      <c r="C77" s="128"/>
      <c r="D77" s="128"/>
      <c r="E77" s="40" t="s">
        <v>287</v>
      </c>
      <c r="F77" s="5">
        <f>_xlfn.XLOOKUP('PS-CBA groups'!H77,'Investment Project Main Info'!$E$4:$E$239,'Investment Project Main Info'!$M$4:$M$239)</f>
        <v>2021</v>
      </c>
      <c r="G77" s="5">
        <f>_xlfn.XLOOKUP(H77,'Investment Project Main Info'!$E$4:$E$239,'Investment Project Main Info'!$N$4:$N$239)</f>
        <v>2021</v>
      </c>
      <c r="H77" s="40" t="s">
        <v>288</v>
      </c>
      <c r="I77" s="41">
        <v>2021</v>
      </c>
      <c r="J77" s="41">
        <v>2021</v>
      </c>
      <c r="K77" s="41" t="s">
        <v>289</v>
      </c>
      <c r="L77" s="41" t="s">
        <v>244</v>
      </c>
      <c r="M77" s="130"/>
      <c r="N77" s="130"/>
      <c r="O77" s="7" t="s">
        <v>288</v>
      </c>
      <c r="P77" s="7">
        <v>2021</v>
      </c>
      <c r="Q77" s="7">
        <v>2021</v>
      </c>
    </row>
    <row r="78" spans="1:17" ht="26.25" customHeight="1" x14ac:dyDescent="0.25">
      <c r="A78" s="128"/>
      <c r="B78" s="128"/>
      <c r="C78" s="128"/>
      <c r="D78" s="128"/>
      <c r="E78" s="40" t="s">
        <v>290</v>
      </c>
      <c r="F78" s="5">
        <f>_xlfn.XLOOKUP('PS-CBA groups'!H78,'Investment Project Main Info'!$E$4:$E$239,'Investment Project Main Info'!$M$4:$M$239)</f>
        <v>2022</v>
      </c>
      <c r="G78" s="5">
        <f>_xlfn.XLOOKUP(H78,'Investment Project Main Info'!$E$4:$E$239,'Investment Project Main Info'!$N$4:$N$239)</f>
        <v>2022</v>
      </c>
      <c r="H78" s="40" t="s">
        <v>291</v>
      </c>
      <c r="I78" s="41">
        <v>2022</v>
      </c>
      <c r="J78" s="41">
        <v>2022</v>
      </c>
      <c r="K78" s="41" t="s">
        <v>289</v>
      </c>
      <c r="L78" s="41" t="s">
        <v>244</v>
      </c>
      <c r="M78" s="130"/>
      <c r="N78" s="130"/>
      <c r="O78" s="7" t="s">
        <v>291</v>
      </c>
      <c r="P78" s="7">
        <v>2022</v>
      </c>
      <c r="Q78" s="7">
        <v>2022</v>
      </c>
    </row>
    <row r="79" spans="1:17" ht="20.100000000000001" customHeight="1" x14ac:dyDescent="0.25">
      <c r="A79" s="128"/>
      <c r="B79" s="128"/>
      <c r="C79" s="128"/>
      <c r="D79" s="128"/>
      <c r="E79" s="40" t="s">
        <v>292</v>
      </c>
      <c r="F79" s="5">
        <f>_xlfn.XLOOKUP('PS-CBA groups'!H79,'Investment Project Main Info'!$E$4:$E$239,'Investment Project Main Info'!$M$4:$M$239)</f>
        <v>2022</v>
      </c>
      <c r="G79" s="5">
        <f>_xlfn.XLOOKUP(H79,'Investment Project Main Info'!$E$4:$E$239,'Investment Project Main Info'!$N$4:$N$239)</f>
        <v>2022</v>
      </c>
      <c r="H79" s="40" t="s">
        <v>293</v>
      </c>
      <c r="I79" s="41">
        <v>2022</v>
      </c>
      <c r="J79" s="41">
        <v>2022</v>
      </c>
      <c r="K79" s="41" t="s">
        <v>153</v>
      </c>
      <c r="L79" s="41" t="s">
        <v>154</v>
      </c>
      <c r="M79" s="130"/>
      <c r="N79" s="130"/>
      <c r="O79" s="7" t="s">
        <v>293</v>
      </c>
      <c r="P79" s="7">
        <v>2022</v>
      </c>
      <c r="Q79" s="7">
        <v>2022</v>
      </c>
    </row>
    <row r="80" spans="1:17" ht="20.100000000000001" customHeight="1" x14ac:dyDescent="0.25">
      <c r="A80" s="128"/>
      <c r="B80" s="128"/>
      <c r="C80" s="128"/>
      <c r="D80" s="128"/>
      <c r="E80" s="10" t="s">
        <v>157</v>
      </c>
      <c r="F80" s="5">
        <f>_xlfn.XLOOKUP('PS-CBA groups'!H80,'Investment Project Main Info'!$E$4:$E$239,'Investment Project Main Info'!$M$4:$M$239)</f>
        <v>2022</v>
      </c>
      <c r="G80" s="5">
        <f>_xlfn.XLOOKUP(H80,'Investment Project Main Info'!$E$4:$E$239,'Investment Project Main Info'!$N$4:$N$239)</f>
        <v>2022</v>
      </c>
      <c r="H80" s="10" t="s">
        <v>158</v>
      </c>
      <c r="I80" s="11">
        <v>2022</v>
      </c>
      <c r="J80" s="11">
        <v>2022</v>
      </c>
      <c r="K80" s="59" t="s">
        <v>153</v>
      </c>
      <c r="L80" s="59" t="s">
        <v>154</v>
      </c>
      <c r="M80" s="130"/>
      <c r="N80" s="130"/>
      <c r="O80" s="39" t="s">
        <v>158</v>
      </c>
      <c r="P80" s="39">
        <v>2022</v>
      </c>
      <c r="Q80" s="39">
        <v>2022</v>
      </c>
    </row>
    <row r="81" spans="1:17" ht="20.100000000000001" customHeight="1" x14ac:dyDescent="0.25">
      <c r="A81" s="128"/>
      <c r="B81" s="128"/>
      <c r="C81" s="128"/>
      <c r="D81" s="128"/>
      <c r="E81" s="40" t="s">
        <v>151</v>
      </c>
      <c r="F81" s="5">
        <f>_xlfn.XLOOKUP('PS-CBA groups'!H81,'Investment Project Main Info'!$E$4:$E$239,'Investment Project Main Info'!$M$4:$M$239)</f>
        <v>2022</v>
      </c>
      <c r="G81" s="5">
        <f>_xlfn.XLOOKUP(H81,'Investment Project Main Info'!$E$4:$E$239,'Investment Project Main Info'!$N$4:$N$239)</f>
        <v>2022</v>
      </c>
      <c r="H81" s="40" t="s">
        <v>152</v>
      </c>
      <c r="I81" s="41">
        <v>2022</v>
      </c>
      <c r="J81" s="41">
        <v>2022</v>
      </c>
      <c r="K81" s="41" t="s">
        <v>153</v>
      </c>
      <c r="L81" s="41" t="s">
        <v>154</v>
      </c>
      <c r="M81" s="130"/>
      <c r="N81" s="130"/>
      <c r="O81" s="7" t="s">
        <v>152</v>
      </c>
      <c r="P81" s="7">
        <v>2022</v>
      </c>
      <c r="Q81" s="7">
        <v>2022</v>
      </c>
    </row>
    <row r="82" spans="1:17" ht="20.100000000000001" customHeight="1" x14ac:dyDescent="0.25">
      <c r="A82" s="140"/>
      <c r="B82" s="140"/>
      <c r="C82" s="140"/>
      <c r="D82" s="140"/>
      <c r="E82" s="10" t="s">
        <v>159</v>
      </c>
      <c r="F82" s="5">
        <f>_xlfn.XLOOKUP('PS-CBA groups'!H82,'Investment Project Main Info'!$E$4:$E$239,'Investment Project Main Info'!$M$4:$M$239)</f>
        <v>2022</v>
      </c>
      <c r="G82" s="5">
        <f>_xlfn.XLOOKUP(H82,'Investment Project Main Info'!$E$4:$E$239,'Investment Project Main Info'!$N$4:$N$239)</f>
        <v>2022</v>
      </c>
      <c r="H82" s="40" t="s">
        <v>160</v>
      </c>
      <c r="I82" s="11">
        <v>2022</v>
      </c>
      <c r="J82" s="11">
        <v>2022</v>
      </c>
      <c r="K82" s="11" t="s">
        <v>161</v>
      </c>
      <c r="L82" s="11" t="s">
        <v>133</v>
      </c>
      <c r="M82" s="137"/>
      <c r="N82" s="137"/>
      <c r="O82" s="7" t="s">
        <v>160</v>
      </c>
      <c r="P82" s="7">
        <v>2022</v>
      </c>
      <c r="Q82" s="7">
        <v>2022</v>
      </c>
    </row>
    <row r="83" spans="1:17" ht="30" customHeight="1" x14ac:dyDescent="0.25">
      <c r="A83" s="135">
        <f>A75+1</f>
        <v>18</v>
      </c>
      <c r="B83" s="135" t="s">
        <v>125</v>
      </c>
      <c r="C83" s="135" t="s">
        <v>297</v>
      </c>
      <c r="D83" s="135" t="s">
        <v>298</v>
      </c>
      <c r="E83" s="5" t="s">
        <v>299</v>
      </c>
      <c r="F83" s="5">
        <f>_xlfn.XLOOKUP('PS-CBA groups'!H83,'Investment Project Main Info'!$E$4:$E$239,'Investment Project Main Info'!$M$4:$M$239)</f>
        <v>2025</v>
      </c>
      <c r="G83" s="5">
        <f>_xlfn.XLOOKUP(H83,'Investment Project Main Info'!$E$4:$E$239,'Investment Project Main Info'!$N$4:$N$239)</f>
        <v>2030</v>
      </c>
      <c r="H83" s="5" t="s">
        <v>300</v>
      </c>
      <c r="I83" s="6">
        <v>2025</v>
      </c>
      <c r="J83" s="6">
        <v>2030</v>
      </c>
      <c r="K83" s="6" t="s">
        <v>301</v>
      </c>
      <c r="L83" s="6" t="s">
        <v>133</v>
      </c>
      <c r="M83" s="136" t="s">
        <v>302</v>
      </c>
      <c r="N83" s="138" t="s">
        <v>303</v>
      </c>
      <c r="O83" s="42" t="s">
        <v>300</v>
      </c>
      <c r="P83" s="42">
        <v>2025</v>
      </c>
      <c r="Q83" s="42">
        <v>2030</v>
      </c>
    </row>
    <row r="84" spans="1:17" ht="20.100000000000001" customHeight="1" x14ac:dyDescent="0.25">
      <c r="A84" s="128"/>
      <c r="B84" s="128"/>
      <c r="C84" s="128"/>
      <c r="D84" s="128"/>
      <c r="E84" s="40" t="s">
        <v>304</v>
      </c>
      <c r="F84" s="5">
        <f>_xlfn.XLOOKUP('PS-CBA groups'!H84,'Investment Project Main Info'!$E$4:$E$239,'Investment Project Main Info'!$M$4:$M$239)</f>
        <v>2025</v>
      </c>
      <c r="G84" s="5">
        <f>_xlfn.XLOOKUP(H84,'Investment Project Main Info'!$E$4:$E$239,'Investment Project Main Info'!$N$4:$N$239)</f>
        <v>2030</v>
      </c>
      <c r="H84" s="40" t="s">
        <v>305</v>
      </c>
      <c r="I84" s="41">
        <v>2025</v>
      </c>
      <c r="J84" s="41">
        <v>2030</v>
      </c>
      <c r="K84" s="41" t="s">
        <v>205</v>
      </c>
      <c r="L84" s="41" t="s">
        <v>200</v>
      </c>
      <c r="M84" s="130"/>
      <c r="N84" s="132"/>
      <c r="O84" s="7" t="s">
        <v>305</v>
      </c>
      <c r="P84" s="7">
        <v>2025</v>
      </c>
      <c r="Q84" s="7">
        <v>2030</v>
      </c>
    </row>
    <row r="85" spans="1:17" ht="20.100000000000001" customHeight="1" x14ac:dyDescent="0.25">
      <c r="A85" s="128"/>
      <c r="B85" s="128"/>
      <c r="C85" s="128"/>
      <c r="D85" s="128"/>
      <c r="E85" s="40" t="s">
        <v>306</v>
      </c>
      <c r="F85" s="5">
        <f>_xlfn.XLOOKUP('PS-CBA groups'!H85,'Investment Project Main Info'!$E$4:$E$239,'Investment Project Main Info'!$M$4:$M$239)</f>
        <v>2025</v>
      </c>
      <c r="G85" s="5">
        <f>_xlfn.XLOOKUP(H85,'Investment Project Main Info'!$E$4:$E$239,'Investment Project Main Info'!$N$4:$N$239)</f>
        <v>2030</v>
      </c>
      <c r="H85" s="40" t="s">
        <v>307</v>
      </c>
      <c r="I85" s="41">
        <v>2025</v>
      </c>
      <c r="J85" s="41">
        <v>2030</v>
      </c>
      <c r="K85" s="41" t="s">
        <v>289</v>
      </c>
      <c r="L85" s="41" t="s">
        <v>244</v>
      </c>
      <c r="M85" s="130"/>
      <c r="N85" s="132"/>
      <c r="O85" s="7" t="s">
        <v>307</v>
      </c>
      <c r="P85" s="7">
        <v>2025</v>
      </c>
      <c r="Q85" s="7">
        <v>2030</v>
      </c>
    </row>
    <row r="86" spans="1:17" ht="20.100000000000001" customHeight="1" x14ac:dyDescent="0.25">
      <c r="A86" s="140"/>
      <c r="B86" s="140"/>
      <c r="C86" s="140"/>
      <c r="D86" s="140"/>
      <c r="E86" s="10" t="s">
        <v>308</v>
      </c>
      <c r="F86" s="5">
        <f>_xlfn.XLOOKUP('PS-CBA groups'!H86,'Investment Project Main Info'!$E$4:$E$239,'Investment Project Main Info'!$M$4:$M$239)</f>
        <v>2025</v>
      </c>
      <c r="G86" s="5">
        <f>_xlfn.XLOOKUP(H86,'Investment Project Main Info'!$E$4:$E$239,'Investment Project Main Info'!$N$4:$N$239)</f>
        <v>2030</v>
      </c>
      <c r="H86" s="10" t="s">
        <v>309</v>
      </c>
      <c r="I86" s="11">
        <v>2025</v>
      </c>
      <c r="J86" s="11">
        <v>2030</v>
      </c>
      <c r="K86" s="11" t="s">
        <v>153</v>
      </c>
      <c r="L86" s="11" t="s">
        <v>154</v>
      </c>
      <c r="M86" s="137"/>
      <c r="N86" s="139"/>
      <c r="O86" s="39" t="s">
        <v>309</v>
      </c>
      <c r="P86" s="39">
        <v>2025</v>
      </c>
      <c r="Q86" s="39">
        <v>2030</v>
      </c>
    </row>
    <row r="87" spans="1:17" ht="20.100000000000001" customHeight="1" x14ac:dyDescent="0.25">
      <c r="A87" s="135">
        <f>A83+1</f>
        <v>19</v>
      </c>
      <c r="B87" s="135" t="s">
        <v>125</v>
      </c>
      <c r="C87" s="135" t="s">
        <v>310</v>
      </c>
      <c r="D87" s="135" t="s">
        <v>311</v>
      </c>
      <c r="E87" s="40" t="s">
        <v>312</v>
      </c>
      <c r="F87" s="5">
        <f>_xlfn.XLOOKUP('PS-CBA groups'!H87,'Investment Project Main Info'!$E$4:$E$239,'Investment Project Main Info'!$M$4:$M$239)</f>
        <v>2023</v>
      </c>
      <c r="G87" s="5">
        <f>_xlfn.XLOOKUP(H87,'Investment Project Main Info'!$E$4:$E$239,'Investment Project Main Info'!$N$4:$N$239)</f>
        <v>2023</v>
      </c>
      <c r="H87" s="40" t="s">
        <v>313</v>
      </c>
      <c r="I87" s="41">
        <v>2023</v>
      </c>
      <c r="J87" s="41">
        <v>2023</v>
      </c>
      <c r="K87" s="41" t="s">
        <v>262</v>
      </c>
      <c r="L87" s="41" t="s">
        <v>263</v>
      </c>
      <c r="M87" s="136" t="s">
        <v>314</v>
      </c>
      <c r="N87" s="138" t="s">
        <v>315</v>
      </c>
      <c r="O87" s="7" t="s">
        <v>313</v>
      </c>
      <c r="P87" s="7">
        <v>2023</v>
      </c>
      <c r="Q87" s="7">
        <v>2023</v>
      </c>
    </row>
    <row r="88" spans="1:17" ht="20.100000000000001" customHeight="1" x14ac:dyDescent="0.25">
      <c r="A88" s="128"/>
      <c r="B88" s="128"/>
      <c r="C88" s="128"/>
      <c r="D88" s="128"/>
      <c r="E88" s="10" t="s">
        <v>316</v>
      </c>
      <c r="F88" s="5">
        <f>_xlfn.XLOOKUP('PS-CBA groups'!H88,'Investment Project Main Info'!$E$4:$E$239,'Investment Project Main Info'!$M$4:$M$239)</f>
        <v>2023</v>
      </c>
      <c r="G88" s="5">
        <f>_xlfn.XLOOKUP(H88,'Investment Project Main Info'!$E$4:$E$239,'Investment Project Main Info'!$N$4:$N$239)</f>
        <v>2023</v>
      </c>
      <c r="H88" s="10" t="s">
        <v>317</v>
      </c>
      <c r="I88" s="11">
        <v>2023</v>
      </c>
      <c r="J88" s="11">
        <v>2023</v>
      </c>
      <c r="K88" s="11" t="s">
        <v>166</v>
      </c>
      <c r="L88" s="11" t="s">
        <v>167</v>
      </c>
      <c r="M88" s="130"/>
      <c r="N88" s="132"/>
      <c r="O88" s="39" t="s">
        <v>317</v>
      </c>
      <c r="P88" s="39">
        <v>2023</v>
      </c>
      <c r="Q88" s="39">
        <v>2023</v>
      </c>
    </row>
    <row r="89" spans="1:17" ht="20.100000000000001" customHeight="1" x14ac:dyDescent="0.25">
      <c r="A89" s="140"/>
      <c r="B89" s="140"/>
      <c r="C89" s="140"/>
      <c r="D89" s="140"/>
      <c r="E89" s="40" t="s">
        <v>318</v>
      </c>
      <c r="F89" s="5">
        <f>_xlfn.XLOOKUP('PS-CBA groups'!H89,'Investment Project Main Info'!$E$4:$E$239,'Investment Project Main Info'!$M$4:$M$239)</f>
        <v>2023</v>
      </c>
      <c r="G89" s="5">
        <f>_xlfn.XLOOKUP(H89,'Investment Project Main Info'!$E$4:$E$239,'Investment Project Main Info'!$N$4:$N$239)</f>
        <v>2023</v>
      </c>
      <c r="H89" s="40" t="s">
        <v>319</v>
      </c>
      <c r="I89" s="41">
        <v>2023</v>
      </c>
      <c r="J89" s="41">
        <v>2023</v>
      </c>
      <c r="K89" s="41" t="s">
        <v>262</v>
      </c>
      <c r="L89" s="41" t="s">
        <v>263</v>
      </c>
      <c r="M89" s="137"/>
      <c r="N89" s="139"/>
      <c r="O89" s="7" t="s">
        <v>319</v>
      </c>
      <c r="P89" s="7">
        <v>2021</v>
      </c>
      <c r="Q89" s="7">
        <v>2023</v>
      </c>
    </row>
    <row r="90" spans="1:17" ht="24.95" customHeight="1" x14ac:dyDescent="0.25">
      <c r="A90" s="135">
        <f>A87+1</f>
        <v>20</v>
      </c>
      <c r="B90" s="135" t="s">
        <v>125</v>
      </c>
      <c r="C90" s="135" t="s">
        <v>320</v>
      </c>
      <c r="D90" s="135" t="s">
        <v>321</v>
      </c>
      <c r="E90" s="13" t="s">
        <v>322</v>
      </c>
      <c r="F90" s="5">
        <f>_xlfn.XLOOKUP('PS-CBA groups'!H90,'Investment Project Main Info'!$E$4:$E$239,'Investment Project Main Info'!$M$4:$M$239)</f>
        <v>2021</v>
      </c>
      <c r="G90" s="5">
        <f>_xlfn.XLOOKUP(H90,'Investment Project Main Info'!$E$4:$E$239,'Investment Project Main Info'!$N$4:$N$239)</f>
        <v>2023</v>
      </c>
      <c r="H90" s="13" t="s">
        <v>323</v>
      </c>
      <c r="I90" s="16">
        <v>2021</v>
      </c>
      <c r="J90" s="16">
        <v>2023</v>
      </c>
      <c r="K90" s="16" t="s">
        <v>182</v>
      </c>
      <c r="L90" s="16" t="s">
        <v>177</v>
      </c>
      <c r="M90" s="136" t="s">
        <v>324</v>
      </c>
      <c r="N90" s="138" t="s">
        <v>325</v>
      </c>
      <c r="O90" s="7" t="s">
        <v>323</v>
      </c>
      <c r="P90" s="7">
        <v>2021</v>
      </c>
      <c r="Q90" s="7">
        <v>2023</v>
      </c>
    </row>
    <row r="91" spans="1:17" ht="24.95" customHeight="1" x14ac:dyDescent="0.25">
      <c r="A91" s="128"/>
      <c r="B91" s="128"/>
      <c r="C91" s="128"/>
      <c r="D91" s="128"/>
      <c r="E91" s="40" t="s">
        <v>326</v>
      </c>
      <c r="F91" s="5">
        <f>_xlfn.XLOOKUP('PS-CBA groups'!H91,'Investment Project Main Info'!$E$4:$E$239,'Investment Project Main Info'!$M$4:$M$239)</f>
        <v>2021</v>
      </c>
      <c r="G91" s="5">
        <f>_xlfn.XLOOKUP(H91,'Investment Project Main Info'!$E$4:$E$239,'Investment Project Main Info'!$N$4:$N$239)</f>
        <v>2023</v>
      </c>
      <c r="H91" s="40" t="s">
        <v>327</v>
      </c>
      <c r="I91" s="41">
        <v>2021</v>
      </c>
      <c r="J91" s="41">
        <v>2023</v>
      </c>
      <c r="K91" s="41" t="s">
        <v>262</v>
      </c>
      <c r="L91" s="41" t="s">
        <v>263</v>
      </c>
      <c r="M91" s="130"/>
      <c r="N91" s="132"/>
      <c r="O91" s="39" t="s">
        <v>327</v>
      </c>
      <c r="P91" s="39">
        <v>2021</v>
      </c>
      <c r="Q91" s="39">
        <v>2023</v>
      </c>
    </row>
    <row r="92" spans="1:17" ht="24.95" customHeight="1" x14ac:dyDescent="0.25">
      <c r="A92" s="128"/>
      <c r="B92" s="128"/>
      <c r="C92" s="128"/>
      <c r="D92" s="128"/>
      <c r="E92" s="40" t="s">
        <v>318</v>
      </c>
      <c r="F92" s="5">
        <f>_xlfn.XLOOKUP('PS-CBA groups'!H92,'Investment Project Main Info'!$E$4:$E$239,'Investment Project Main Info'!$M$4:$M$239)</f>
        <v>2023</v>
      </c>
      <c r="G92" s="5">
        <f>_xlfn.XLOOKUP(H92,'Investment Project Main Info'!$E$4:$E$239,'Investment Project Main Info'!$N$4:$N$239)</f>
        <v>2023</v>
      </c>
      <c r="H92" s="40" t="s">
        <v>319</v>
      </c>
      <c r="I92" s="41">
        <v>2023</v>
      </c>
      <c r="J92" s="41">
        <v>2023</v>
      </c>
      <c r="K92" s="41" t="s">
        <v>262</v>
      </c>
      <c r="L92" s="41" t="s">
        <v>263</v>
      </c>
      <c r="M92" s="130"/>
      <c r="N92" s="132"/>
      <c r="O92" s="7" t="s">
        <v>319</v>
      </c>
      <c r="P92" s="7">
        <v>2021</v>
      </c>
      <c r="Q92" s="7">
        <v>2023</v>
      </c>
    </row>
    <row r="93" spans="1:17" ht="23.1" customHeight="1" x14ac:dyDescent="0.25">
      <c r="A93" s="135">
        <f>A90+1</f>
        <v>21</v>
      </c>
      <c r="B93" s="135" t="s">
        <v>125</v>
      </c>
      <c r="C93" s="135" t="s">
        <v>328</v>
      </c>
      <c r="D93" s="135" t="s">
        <v>329</v>
      </c>
      <c r="E93" s="13" t="s">
        <v>322</v>
      </c>
      <c r="F93" s="5">
        <f>_xlfn.XLOOKUP('PS-CBA groups'!H93,'Investment Project Main Info'!$E$4:$E$239,'Investment Project Main Info'!$M$4:$M$239)</f>
        <v>2021</v>
      </c>
      <c r="G93" s="5">
        <f>_xlfn.XLOOKUP(H93,'Investment Project Main Info'!$E$4:$E$239,'Investment Project Main Info'!$N$4:$N$239)</f>
        <v>2023</v>
      </c>
      <c r="H93" s="13" t="s">
        <v>323</v>
      </c>
      <c r="I93" s="16">
        <v>2021</v>
      </c>
      <c r="J93" s="16">
        <v>2023</v>
      </c>
      <c r="K93" s="16" t="s">
        <v>182</v>
      </c>
      <c r="L93" s="16" t="s">
        <v>177</v>
      </c>
      <c r="M93" s="136" t="s">
        <v>330</v>
      </c>
      <c r="N93" s="156" t="s">
        <v>331</v>
      </c>
      <c r="O93" s="7" t="s">
        <v>323</v>
      </c>
      <c r="P93" s="7">
        <v>2021</v>
      </c>
      <c r="Q93" s="7">
        <v>2023</v>
      </c>
    </row>
    <row r="94" spans="1:17" ht="23.1" customHeight="1" x14ac:dyDescent="0.25">
      <c r="A94" s="128"/>
      <c r="B94" s="128"/>
      <c r="C94" s="128"/>
      <c r="D94" s="128"/>
      <c r="E94" s="40" t="s">
        <v>326</v>
      </c>
      <c r="F94" s="5">
        <f>_xlfn.XLOOKUP('PS-CBA groups'!H94,'Investment Project Main Info'!$E$4:$E$239,'Investment Project Main Info'!$M$4:$M$239)</f>
        <v>2021</v>
      </c>
      <c r="G94" s="5">
        <f>_xlfn.XLOOKUP(H94,'Investment Project Main Info'!$E$4:$E$239,'Investment Project Main Info'!$N$4:$N$239)</f>
        <v>2023</v>
      </c>
      <c r="H94" s="40" t="s">
        <v>327</v>
      </c>
      <c r="I94" s="41">
        <v>2021</v>
      </c>
      <c r="J94" s="41">
        <v>2023</v>
      </c>
      <c r="K94" s="41" t="s">
        <v>262</v>
      </c>
      <c r="L94" s="41" t="s">
        <v>263</v>
      </c>
      <c r="M94" s="130"/>
      <c r="N94" s="157"/>
      <c r="O94" s="39" t="s">
        <v>327</v>
      </c>
      <c r="P94" s="39">
        <v>2021</v>
      </c>
      <c r="Q94" s="39">
        <v>2023</v>
      </c>
    </row>
    <row r="95" spans="1:17" ht="23.1" customHeight="1" x14ac:dyDescent="0.25">
      <c r="A95" s="128"/>
      <c r="B95" s="128"/>
      <c r="C95" s="128"/>
      <c r="D95" s="128"/>
      <c r="E95" s="40" t="s">
        <v>318</v>
      </c>
      <c r="F95" s="5">
        <f>_xlfn.XLOOKUP('PS-CBA groups'!H95,'Investment Project Main Info'!$E$4:$E$239,'Investment Project Main Info'!$M$4:$M$239)</f>
        <v>2023</v>
      </c>
      <c r="G95" s="5">
        <f>_xlfn.XLOOKUP(H95,'Investment Project Main Info'!$E$4:$E$239,'Investment Project Main Info'!$N$4:$N$239)</f>
        <v>2023</v>
      </c>
      <c r="H95" s="40" t="s">
        <v>319</v>
      </c>
      <c r="I95" s="41">
        <v>2023</v>
      </c>
      <c r="J95" s="41">
        <v>2023</v>
      </c>
      <c r="K95" s="41" t="s">
        <v>262</v>
      </c>
      <c r="L95" s="41" t="s">
        <v>263</v>
      </c>
      <c r="M95" s="130"/>
      <c r="N95" s="157"/>
      <c r="O95" s="7" t="s">
        <v>319</v>
      </c>
      <c r="P95" s="7">
        <v>2021</v>
      </c>
      <c r="Q95" s="7">
        <v>2023</v>
      </c>
    </row>
    <row r="96" spans="1:17" ht="30" customHeight="1" x14ac:dyDescent="0.25">
      <c r="A96" s="128"/>
      <c r="B96" s="128"/>
      <c r="C96" s="128"/>
      <c r="D96" s="128"/>
      <c r="E96" s="40" t="s">
        <v>312</v>
      </c>
      <c r="F96" s="5">
        <f>_xlfn.XLOOKUP('PS-CBA groups'!H96,'Investment Project Main Info'!$E$4:$E$239,'Investment Project Main Info'!$M$4:$M$239)</f>
        <v>2023</v>
      </c>
      <c r="G96" s="5">
        <f>_xlfn.XLOOKUP(H96,'Investment Project Main Info'!$E$4:$E$239,'Investment Project Main Info'!$N$4:$N$239)</f>
        <v>2023</v>
      </c>
      <c r="H96" s="40" t="s">
        <v>313</v>
      </c>
      <c r="I96" s="41">
        <v>2023</v>
      </c>
      <c r="J96" s="41">
        <v>2023</v>
      </c>
      <c r="K96" s="41" t="s">
        <v>262</v>
      </c>
      <c r="L96" s="41" t="s">
        <v>263</v>
      </c>
      <c r="M96" s="130"/>
      <c r="N96" s="157"/>
      <c r="O96" s="7" t="s">
        <v>313</v>
      </c>
      <c r="P96" s="7">
        <v>2023</v>
      </c>
      <c r="Q96" s="7">
        <v>2023</v>
      </c>
    </row>
    <row r="97" spans="1:17" ht="23.1" customHeight="1" x14ac:dyDescent="0.25">
      <c r="A97" s="140"/>
      <c r="B97" s="140"/>
      <c r="C97" s="140"/>
      <c r="D97" s="140"/>
      <c r="E97" s="10" t="s">
        <v>316</v>
      </c>
      <c r="F97" s="5">
        <f>_xlfn.XLOOKUP('PS-CBA groups'!H97,'Investment Project Main Info'!$E$4:$E$239,'Investment Project Main Info'!$M$4:$M$239)</f>
        <v>2023</v>
      </c>
      <c r="G97" s="5">
        <f>_xlfn.XLOOKUP(H97,'Investment Project Main Info'!$E$4:$E$239,'Investment Project Main Info'!$N$4:$N$239)</f>
        <v>2023</v>
      </c>
      <c r="H97" s="10" t="s">
        <v>317</v>
      </c>
      <c r="I97" s="11">
        <v>2023</v>
      </c>
      <c r="J97" s="11">
        <v>2023</v>
      </c>
      <c r="K97" s="11" t="s">
        <v>166</v>
      </c>
      <c r="L97" s="11" t="s">
        <v>167</v>
      </c>
      <c r="M97" s="137"/>
      <c r="N97" s="162"/>
      <c r="O97" s="39" t="s">
        <v>317</v>
      </c>
      <c r="P97" s="39">
        <v>2023</v>
      </c>
      <c r="Q97" s="39">
        <v>2023</v>
      </c>
    </row>
    <row r="98" spans="1:17" ht="24.95" customHeight="1" x14ac:dyDescent="0.25">
      <c r="A98" s="135">
        <f>A93+1</f>
        <v>22</v>
      </c>
      <c r="B98" s="135" t="s">
        <v>125</v>
      </c>
      <c r="C98" s="135" t="s">
        <v>332</v>
      </c>
      <c r="D98" s="135" t="s">
        <v>333</v>
      </c>
      <c r="E98" s="8" t="s">
        <v>334</v>
      </c>
      <c r="F98" s="5">
        <f>_xlfn.XLOOKUP('PS-CBA groups'!H98,'Investment Project Main Info'!$E$4:$E$239,'Investment Project Main Info'!$M$4:$M$239)</f>
        <v>2025</v>
      </c>
      <c r="G98" s="5">
        <f>_xlfn.XLOOKUP(H98,'Investment Project Main Info'!$E$4:$E$239,'Investment Project Main Info'!$N$4:$N$239)</f>
        <v>2025</v>
      </c>
      <c r="H98" s="8" t="s">
        <v>335</v>
      </c>
      <c r="I98" s="9">
        <v>2025</v>
      </c>
      <c r="J98" s="9">
        <v>2025</v>
      </c>
      <c r="K98" s="9" t="s">
        <v>336</v>
      </c>
      <c r="L98" s="9" t="s">
        <v>337</v>
      </c>
      <c r="M98" s="136" t="s">
        <v>338</v>
      </c>
      <c r="N98" s="138" t="s">
        <v>339</v>
      </c>
      <c r="O98" s="35" t="s">
        <v>335</v>
      </c>
      <c r="P98" s="35">
        <v>2025</v>
      </c>
      <c r="Q98" s="35">
        <v>2025</v>
      </c>
    </row>
    <row r="99" spans="1:17" ht="29.25" customHeight="1" x14ac:dyDescent="0.25">
      <c r="A99" s="128"/>
      <c r="B99" s="128"/>
      <c r="C99" s="128"/>
      <c r="D99" s="128"/>
      <c r="E99" s="10" t="s">
        <v>340</v>
      </c>
      <c r="F99" s="5">
        <f>_xlfn.XLOOKUP('PS-CBA groups'!H99,'Investment Project Main Info'!$E$4:$E$239,'Investment Project Main Info'!$M$4:$M$239)</f>
        <v>2025</v>
      </c>
      <c r="G99" s="5">
        <f>_xlfn.XLOOKUP(H99,'Investment Project Main Info'!$E$4:$E$239,'Investment Project Main Info'!$N$4:$N$239)</f>
        <v>2025</v>
      </c>
      <c r="H99" s="10" t="s">
        <v>341</v>
      </c>
      <c r="I99" s="11">
        <v>2025</v>
      </c>
      <c r="J99" s="11">
        <v>2025</v>
      </c>
      <c r="K99" s="11" t="s">
        <v>182</v>
      </c>
      <c r="L99" s="11" t="s">
        <v>177</v>
      </c>
      <c r="M99" s="130"/>
      <c r="N99" s="132"/>
      <c r="O99" s="39" t="s">
        <v>341</v>
      </c>
      <c r="P99" s="39">
        <v>2025</v>
      </c>
      <c r="Q99" s="39">
        <v>2025</v>
      </c>
    </row>
    <row r="100" spans="1:17" ht="24.95" customHeight="1" x14ac:dyDescent="0.25">
      <c r="A100" s="140"/>
      <c r="B100" s="140"/>
      <c r="C100" s="140"/>
      <c r="D100" s="140"/>
      <c r="E100" s="43" t="s">
        <v>193</v>
      </c>
      <c r="F100" s="5">
        <f>_xlfn.XLOOKUP('PS-CBA groups'!H100,'Investment Project Main Info'!$E$4:$E$239,'Investment Project Main Info'!$M$4:$M$239)</f>
        <v>2029</v>
      </c>
      <c r="G100" s="5">
        <f>_xlfn.XLOOKUP(H100,'Investment Project Main Info'!$E$4:$E$239,'Investment Project Main Info'!$N$4:$N$239)</f>
        <v>2029</v>
      </c>
      <c r="H100" s="43" t="s">
        <v>194</v>
      </c>
      <c r="I100" s="44">
        <v>2029</v>
      </c>
      <c r="J100" s="44">
        <v>2029</v>
      </c>
      <c r="K100" s="44" t="s">
        <v>182</v>
      </c>
      <c r="L100" s="44" t="s">
        <v>177</v>
      </c>
      <c r="M100" s="137"/>
      <c r="N100" s="139"/>
      <c r="O100" s="60" t="s">
        <v>194</v>
      </c>
      <c r="P100" s="60">
        <v>2029</v>
      </c>
      <c r="Q100" s="60">
        <v>2029</v>
      </c>
    </row>
    <row r="101" spans="1:17" x14ac:dyDescent="0.25">
      <c r="A101" s="135">
        <f>A98+1</f>
        <v>23</v>
      </c>
      <c r="B101" s="135" t="s">
        <v>125</v>
      </c>
      <c r="C101" s="135" t="s">
        <v>342</v>
      </c>
      <c r="D101" s="135" t="s">
        <v>343</v>
      </c>
      <c r="E101" s="8" t="s">
        <v>344</v>
      </c>
      <c r="F101" s="5">
        <f>_xlfn.XLOOKUP('PS-CBA groups'!H101,'Investment Project Main Info'!$E$4:$E$239,'Investment Project Main Info'!$M$4:$M$239)</f>
        <v>2023</v>
      </c>
      <c r="G101" s="5">
        <f>_xlfn.XLOOKUP(H101,'Investment Project Main Info'!$E$4:$E$239,'Investment Project Main Info'!$N$4:$N$239)</f>
        <v>2023</v>
      </c>
      <c r="H101" s="8" t="s">
        <v>345</v>
      </c>
      <c r="I101" s="9">
        <v>2023</v>
      </c>
      <c r="J101" s="9">
        <v>2023</v>
      </c>
      <c r="K101" s="9" t="s">
        <v>182</v>
      </c>
      <c r="L101" s="9" t="s">
        <v>177</v>
      </c>
      <c r="M101" s="136" t="s">
        <v>346</v>
      </c>
      <c r="N101" s="138" t="s">
        <v>347</v>
      </c>
      <c r="O101" s="35" t="s">
        <v>345</v>
      </c>
      <c r="P101" s="35">
        <v>2023</v>
      </c>
      <c r="Q101" s="35">
        <v>2023</v>
      </c>
    </row>
    <row r="102" spans="1:17" ht="28.5" x14ac:dyDescent="0.25">
      <c r="A102" s="140"/>
      <c r="B102" s="140"/>
      <c r="C102" s="140"/>
      <c r="D102" s="140"/>
      <c r="E102" s="10" t="s">
        <v>348</v>
      </c>
      <c r="F102" s="5">
        <f>_xlfn.XLOOKUP('PS-CBA groups'!H102,'Investment Project Main Info'!$E$4:$E$239,'Investment Project Main Info'!$M$4:$M$239)</f>
        <v>2023</v>
      </c>
      <c r="G102" s="5">
        <f>_xlfn.XLOOKUP(H102,'Investment Project Main Info'!$E$4:$E$239,'Investment Project Main Info'!$N$4:$N$239)</f>
        <v>2023</v>
      </c>
      <c r="H102" s="10" t="s">
        <v>349</v>
      </c>
      <c r="I102" s="11">
        <v>2023</v>
      </c>
      <c r="J102" s="11">
        <v>2023</v>
      </c>
      <c r="K102" s="11" t="s">
        <v>350</v>
      </c>
      <c r="L102" s="11" t="s">
        <v>337</v>
      </c>
      <c r="M102" s="137"/>
      <c r="N102" s="139"/>
      <c r="O102" s="39" t="s">
        <v>349</v>
      </c>
      <c r="P102" s="39">
        <v>2023</v>
      </c>
      <c r="Q102" s="39">
        <v>2023</v>
      </c>
    </row>
    <row r="103" spans="1:17" x14ac:dyDescent="0.25">
      <c r="A103" s="135">
        <f>A101+1</f>
        <v>24</v>
      </c>
      <c r="B103" s="135" t="s">
        <v>125</v>
      </c>
      <c r="C103" s="135" t="s">
        <v>351</v>
      </c>
      <c r="D103" s="135" t="s">
        <v>352</v>
      </c>
      <c r="E103" s="8" t="s">
        <v>344</v>
      </c>
      <c r="F103" s="5">
        <f>_xlfn.XLOOKUP('PS-CBA groups'!H103,'Investment Project Main Info'!$E$4:$E$239,'Investment Project Main Info'!$M$4:$M$239)</f>
        <v>2023</v>
      </c>
      <c r="G103" s="5">
        <f>_xlfn.XLOOKUP(H103,'Investment Project Main Info'!$E$4:$E$239,'Investment Project Main Info'!$N$4:$N$239)</f>
        <v>2023</v>
      </c>
      <c r="H103" s="8" t="s">
        <v>345</v>
      </c>
      <c r="I103" s="9">
        <v>2023</v>
      </c>
      <c r="J103" s="9">
        <v>2023</v>
      </c>
      <c r="K103" s="9" t="s">
        <v>182</v>
      </c>
      <c r="L103" s="9" t="s">
        <v>177</v>
      </c>
      <c r="M103" s="136" t="s">
        <v>353</v>
      </c>
      <c r="N103" s="138" t="s">
        <v>354</v>
      </c>
      <c r="O103" s="35" t="s">
        <v>345</v>
      </c>
      <c r="P103" s="35">
        <v>2023</v>
      </c>
      <c r="Q103" s="35">
        <v>2023</v>
      </c>
    </row>
    <row r="104" spans="1:17" ht="28.5" x14ac:dyDescent="0.25">
      <c r="A104" s="128"/>
      <c r="B104" s="128"/>
      <c r="C104" s="128"/>
      <c r="D104" s="128"/>
      <c r="E104" s="10" t="s">
        <v>348</v>
      </c>
      <c r="F104" s="5">
        <f>_xlfn.XLOOKUP('PS-CBA groups'!H104,'Investment Project Main Info'!$E$4:$E$239,'Investment Project Main Info'!$M$4:$M$239)</f>
        <v>2023</v>
      </c>
      <c r="G104" s="5">
        <f>_xlfn.XLOOKUP(H104,'Investment Project Main Info'!$E$4:$E$239,'Investment Project Main Info'!$N$4:$N$239)</f>
        <v>2023</v>
      </c>
      <c r="H104" s="10" t="s">
        <v>349</v>
      </c>
      <c r="I104" s="11">
        <v>2023</v>
      </c>
      <c r="J104" s="11">
        <v>2023</v>
      </c>
      <c r="K104" s="11" t="s">
        <v>350</v>
      </c>
      <c r="L104" s="11" t="s">
        <v>337</v>
      </c>
      <c r="M104" s="130"/>
      <c r="N104" s="132"/>
      <c r="O104" s="39" t="s">
        <v>349</v>
      </c>
      <c r="P104" s="39">
        <v>2023</v>
      </c>
      <c r="Q104" s="39">
        <v>2023</v>
      </c>
    </row>
    <row r="105" spans="1:17" x14ac:dyDescent="0.25">
      <c r="A105" s="140"/>
      <c r="B105" s="140"/>
      <c r="C105" s="140"/>
      <c r="D105" s="140"/>
      <c r="E105" s="40" t="s">
        <v>355</v>
      </c>
      <c r="F105" s="5">
        <f>_xlfn.XLOOKUP('PS-CBA groups'!H105,'Investment Project Main Info'!$E$4:$E$239,'Investment Project Main Info'!$M$4:$M$239)</f>
        <v>2023</v>
      </c>
      <c r="G105" s="5">
        <f>_xlfn.XLOOKUP(H105,'Investment Project Main Info'!$E$4:$E$239,'Investment Project Main Info'!$N$4:$N$239)</f>
        <v>2025</v>
      </c>
      <c r="H105" s="40" t="s">
        <v>356</v>
      </c>
      <c r="I105" s="41">
        <v>2023</v>
      </c>
      <c r="J105" s="41">
        <v>2025</v>
      </c>
      <c r="K105" s="59" t="s">
        <v>182</v>
      </c>
      <c r="L105" s="59" t="s">
        <v>177</v>
      </c>
      <c r="M105" s="137"/>
      <c r="N105" s="139"/>
      <c r="O105" s="7" t="s">
        <v>356</v>
      </c>
      <c r="P105" s="7">
        <v>2023</v>
      </c>
      <c r="Q105" s="7">
        <v>2025</v>
      </c>
    </row>
    <row r="106" spans="1:17" x14ac:dyDescent="0.25">
      <c r="A106" s="135">
        <f>A103+1</f>
        <v>25</v>
      </c>
      <c r="B106" s="135" t="s">
        <v>125</v>
      </c>
      <c r="C106" s="135" t="s">
        <v>357</v>
      </c>
      <c r="D106" s="135" t="s">
        <v>358</v>
      </c>
      <c r="E106" s="8" t="s">
        <v>359</v>
      </c>
      <c r="F106" s="5">
        <f>_xlfn.XLOOKUP('PS-CBA groups'!H106,'Investment Project Main Info'!$E$4:$E$239,'Investment Project Main Info'!$M$4:$M$239)</f>
        <v>2022</v>
      </c>
      <c r="G106" s="5">
        <f>_xlfn.XLOOKUP(H106,'Investment Project Main Info'!$E$4:$E$239,'Investment Project Main Info'!$N$4:$N$239)</f>
        <v>2022</v>
      </c>
      <c r="H106" s="8" t="s">
        <v>360</v>
      </c>
      <c r="I106" s="9">
        <v>2022</v>
      </c>
      <c r="J106" s="9">
        <v>2022</v>
      </c>
      <c r="K106" s="9" t="s">
        <v>214</v>
      </c>
      <c r="L106" s="9" t="s">
        <v>215</v>
      </c>
      <c r="M106" s="136" t="s">
        <v>623</v>
      </c>
      <c r="N106" s="138" t="s">
        <v>361</v>
      </c>
      <c r="O106" s="35" t="s">
        <v>360</v>
      </c>
      <c r="P106" s="35">
        <v>2022</v>
      </c>
      <c r="Q106" s="35">
        <v>2022</v>
      </c>
    </row>
    <row r="107" spans="1:17" ht="28.5" x14ac:dyDescent="0.25">
      <c r="A107" s="140"/>
      <c r="B107" s="140"/>
      <c r="C107" s="140"/>
      <c r="D107" s="140"/>
      <c r="E107" s="61" t="s">
        <v>362</v>
      </c>
      <c r="F107" s="5">
        <f>_xlfn.XLOOKUP('PS-CBA groups'!H107,'Investment Project Main Info'!$E$4:$E$239,'Investment Project Main Info'!$M$4:$M$239)</f>
        <v>2022</v>
      </c>
      <c r="G107" s="5">
        <f>_xlfn.XLOOKUP(H107,'Investment Project Main Info'!$E$4:$E$239,'Investment Project Main Info'!$N$4:$N$239)</f>
        <v>2022</v>
      </c>
      <c r="H107" s="61" t="s">
        <v>363</v>
      </c>
      <c r="I107" s="62">
        <v>2022</v>
      </c>
      <c r="J107" s="62">
        <v>2022</v>
      </c>
      <c r="K107" s="62" t="s">
        <v>364</v>
      </c>
      <c r="L107" s="62" t="s">
        <v>365</v>
      </c>
      <c r="M107" s="137"/>
      <c r="N107" s="139"/>
      <c r="O107" s="60" t="s">
        <v>363</v>
      </c>
      <c r="P107" s="60">
        <v>2022</v>
      </c>
      <c r="Q107" s="60">
        <v>2022</v>
      </c>
    </row>
    <row r="108" spans="1:17" ht="28.5" x14ac:dyDescent="0.25">
      <c r="A108" s="135">
        <f>A106+1</f>
        <v>26</v>
      </c>
      <c r="B108" s="135" t="s">
        <v>125</v>
      </c>
      <c r="C108" s="135" t="s">
        <v>366</v>
      </c>
      <c r="D108" s="135" t="s">
        <v>367</v>
      </c>
      <c r="E108" s="8" t="s">
        <v>368</v>
      </c>
      <c r="F108" s="5">
        <f>_xlfn.XLOOKUP('PS-CBA groups'!H108,'Investment Project Main Info'!$E$4:$E$239,'Investment Project Main Info'!$M$4:$M$239)</f>
        <v>2023</v>
      </c>
      <c r="G108" s="5">
        <f>_xlfn.XLOOKUP(H108,'Investment Project Main Info'!$E$4:$E$239,'Investment Project Main Info'!$N$4:$N$239)</f>
        <v>2023</v>
      </c>
      <c r="H108" s="8" t="s">
        <v>369</v>
      </c>
      <c r="I108" s="9">
        <v>2023</v>
      </c>
      <c r="J108" s="9">
        <v>2023</v>
      </c>
      <c r="K108" s="9" t="s">
        <v>370</v>
      </c>
      <c r="L108" s="9" t="s">
        <v>133</v>
      </c>
      <c r="M108" s="136" t="s">
        <v>371</v>
      </c>
      <c r="N108" s="138" t="s">
        <v>372</v>
      </c>
      <c r="O108" s="35" t="s">
        <v>369</v>
      </c>
      <c r="P108" s="35">
        <v>2023</v>
      </c>
      <c r="Q108" s="35">
        <v>2023</v>
      </c>
    </row>
    <row r="109" spans="1:17" ht="28.5" x14ac:dyDescent="0.25">
      <c r="A109" s="128"/>
      <c r="B109" s="128"/>
      <c r="C109" s="128"/>
      <c r="D109" s="128"/>
      <c r="E109" s="10" t="s">
        <v>373</v>
      </c>
      <c r="F109" s="5">
        <f>_xlfn.XLOOKUP('PS-CBA groups'!H109,'Investment Project Main Info'!$E$4:$E$239,'Investment Project Main Info'!$M$4:$M$239)</f>
        <v>2023</v>
      </c>
      <c r="G109" s="5">
        <f>_xlfn.XLOOKUP(H109,'Investment Project Main Info'!$E$4:$E$239,'Investment Project Main Info'!$N$4:$N$239)</f>
        <v>2023</v>
      </c>
      <c r="H109" s="10" t="s">
        <v>374</v>
      </c>
      <c r="I109" s="11">
        <v>2023</v>
      </c>
      <c r="J109" s="11">
        <v>2023</v>
      </c>
      <c r="K109" s="11" t="s">
        <v>375</v>
      </c>
      <c r="L109" s="11" t="s">
        <v>133</v>
      </c>
      <c r="M109" s="130"/>
      <c r="N109" s="132"/>
      <c r="O109" s="39" t="s">
        <v>374</v>
      </c>
      <c r="P109" s="39">
        <v>2023</v>
      </c>
      <c r="Q109" s="39">
        <v>2023</v>
      </c>
    </row>
    <row r="110" spans="1:17" ht="29.25" customHeight="1" x14ac:dyDescent="0.25">
      <c r="A110" s="18">
        <f>A108+1</f>
        <v>27</v>
      </c>
      <c r="B110" s="18" t="s">
        <v>125</v>
      </c>
      <c r="C110" s="18" t="s">
        <v>376</v>
      </c>
      <c r="D110" s="18" t="s">
        <v>377</v>
      </c>
      <c r="E110" s="13" t="s">
        <v>378</v>
      </c>
      <c r="F110" s="5">
        <f>_xlfn.XLOOKUP('PS-CBA groups'!H110,'Investment Project Main Info'!$E$4:$E$239,'Investment Project Main Info'!$M$4:$M$239)</f>
        <v>2025</v>
      </c>
      <c r="G110" s="5">
        <f>_xlfn.XLOOKUP(H110,'Investment Project Main Info'!$E$4:$E$239,'Investment Project Main Info'!$N$4:$N$239)</f>
        <v>2025</v>
      </c>
      <c r="H110" s="13" t="s">
        <v>379</v>
      </c>
      <c r="I110" s="16">
        <v>2025</v>
      </c>
      <c r="J110" s="16">
        <v>2025</v>
      </c>
      <c r="K110" s="16" t="s">
        <v>128</v>
      </c>
      <c r="L110" s="16" t="s">
        <v>129</v>
      </c>
      <c r="M110" s="16" t="s">
        <v>380</v>
      </c>
      <c r="N110" s="21" t="s">
        <v>381</v>
      </c>
      <c r="O110" s="35" t="s">
        <v>379</v>
      </c>
      <c r="P110" s="35">
        <v>2025</v>
      </c>
      <c r="Q110" s="35">
        <v>2025</v>
      </c>
    </row>
    <row r="111" spans="1:17" ht="60" customHeight="1" x14ac:dyDescent="0.25">
      <c r="A111" s="18">
        <f>A110+1</f>
        <v>28</v>
      </c>
      <c r="B111" s="18" t="s">
        <v>125</v>
      </c>
      <c r="C111" s="18" t="s">
        <v>384</v>
      </c>
      <c r="D111" s="18" t="s">
        <v>385</v>
      </c>
      <c r="E111" s="13" t="s">
        <v>386</v>
      </c>
      <c r="F111" s="5">
        <f>_xlfn.XLOOKUP('PS-CBA groups'!H111,'Investment Project Main Info'!$E$4:$E$239,'Investment Project Main Info'!$M$4:$M$239)</f>
        <v>2025</v>
      </c>
      <c r="G111" s="5">
        <f>_xlfn.XLOOKUP(H111,'Investment Project Main Info'!$E$4:$E$239,'Investment Project Main Info'!$N$4:$N$239)</f>
        <v>2025</v>
      </c>
      <c r="H111" s="13" t="s">
        <v>387</v>
      </c>
      <c r="I111" s="9">
        <v>2025</v>
      </c>
      <c r="J111" s="9">
        <v>2025</v>
      </c>
      <c r="K111" s="9" t="s">
        <v>251</v>
      </c>
      <c r="L111" s="16" t="s">
        <v>244</v>
      </c>
      <c r="M111" s="9" t="s">
        <v>388</v>
      </c>
      <c r="N111" s="50" t="s">
        <v>389</v>
      </c>
      <c r="O111" s="51" t="s">
        <v>387</v>
      </c>
      <c r="P111" s="51">
        <v>2025</v>
      </c>
      <c r="Q111" s="51">
        <v>2025</v>
      </c>
    </row>
    <row r="112" spans="1:17" ht="57" customHeight="1" x14ac:dyDescent="0.25">
      <c r="A112" s="18">
        <f>A111+1</f>
        <v>29</v>
      </c>
      <c r="B112" s="18" t="s">
        <v>125</v>
      </c>
      <c r="C112" s="18" t="s">
        <v>390</v>
      </c>
      <c r="D112" s="18" t="s">
        <v>391</v>
      </c>
      <c r="E112" s="13" t="s">
        <v>392</v>
      </c>
      <c r="F112" s="5">
        <f>_xlfn.XLOOKUP('PS-CBA groups'!H112,'Investment Project Main Info'!$E$4:$E$239,'Investment Project Main Info'!$M$4:$M$239)</f>
        <v>2026</v>
      </c>
      <c r="G112" s="5">
        <f>_xlfn.XLOOKUP(H112,'Investment Project Main Info'!$E$4:$E$239,'Investment Project Main Info'!$N$4:$N$239)</f>
        <v>2026</v>
      </c>
      <c r="H112" s="13" t="s">
        <v>393</v>
      </c>
      <c r="I112" s="49">
        <v>2026</v>
      </c>
      <c r="J112" s="49">
        <v>2026</v>
      </c>
      <c r="K112" s="49" t="s">
        <v>251</v>
      </c>
      <c r="L112" s="16" t="s">
        <v>244</v>
      </c>
      <c r="M112" s="9" t="s">
        <v>388</v>
      </c>
      <c r="N112" s="50" t="s">
        <v>394</v>
      </c>
      <c r="O112" s="51" t="s">
        <v>393</v>
      </c>
      <c r="P112" s="51">
        <v>2026</v>
      </c>
      <c r="Q112" s="51">
        <v>2026</v>
      </c>
    </row>
    <row r="113" spans="1:17" ht="20.100000000000001" customHeight="1" x14ac:dyDescent="0.25">
      <c r="A113" s="135">
        <f>A112+1</f>
        <v>30</v>
      </c>
      <c r="B113" s="135" t="s">
        <v>125</v>
      </c>
      <c r="C113" s="135" t="s">
        <v>395</v>
      </c>
      <c r="D113" s="135" t="s">
        <v>396</v>
      </c>
      <c r="E113" s="8" t="s">
        <v>397</v>
      </c>
      <c r="F113" s="5">
        <f>_xlfn.XLOOKUP('PS-CBA groups'!H113,'Investment Project Main Info'!$E$4:$E$239,'Investment Project Main Info'!$M$4:$M$239)</f>
        <v>2025</v>
      </c>
      <c r="G113" s="5">
        <f>_xlfn.XLOOKUP(H113,'Investment Project Main Info'!$E$4:$E$239,'Investment Project Main Info'!$N$4:$N$239)</f>
        <v>2025</v>
      </c>
      <c r="H113" s="8" t="s">
        <v>398</v>
      </c>
      <c r="I113" s="9">
        <v>2025</v>
      </c>
      <c r="J113" s="9">
        <v>2025</v>
      </c>
      <c r="K113" s="9" t="s">
        <v>289</v>
      </c>
      <c r="L113" s="9" t="s">
        <v>244</v>
      </c>
      <c r="M113" s="136" t="s">
        <v>399</v>
      </c>
      <c r="N113" s="138" t="s">
        <v>400</v>
      </c>
      <c r="O113" s="35" t="s">
        <v>398</v>
      </c>
      <c r="P113" s="35">
        <v>2025</v>
      </c>
      <c r="Q113" s="35">
        <v>2025</v>
      </c>
    </row>
    <row r="114" spans="1:17" ht="20.100000000000001" customHeight="1" x14ac:dyDescent="0.25">
      <c r="A114" s="128"/>
      <c r="B114" s="128"/>
      <c r="C114" s="128"/>
      <c r="D114" s="128"/>
      <c r="E114" s="10" t="s">
        <v>401</v>
      </c>
      <c r="F114" s="5">
        <f>_xlfn.XLOOKUP('PS-CBA groups'!H114,'Investment Project Main Info'!$E$4:$E$239,'Investment Project Main Info'!$M$4:$M$239)</f>
        <v>2025</v>
      </c>
      <c r="G114" s="5">
        <f>_xlfn.XLOOKUP(H114,'Investment Project Main Info'!$E$4:$E$239,'Investment Project Main Info'!$N$4:$N$239)</f>
        <v>2025</v>
      </c>
      <c r="H114" s="10" t="s">
        <v>402</v>
      </c>
      <c r="I114" s="11">
        <v>2025</v>
      </c>
      <c r="J114" s="11">
        <v>2025</v>
      </c>
      <c r="K114" s="11" t="s">
        <v>403</v>
      </c>
      <c r="L114" s="11" t="s">
        <v>404</v>
      </c>
      <c r="M114" s="130"/>
      <c r="N114" s="132"/>
      <c r="O114" s="39" t="s">
        <v>402</v>
      </c>
      <c r="P114" s="39">
        <v>2025</v>
      </c>
      <c r="Q114" s="39">
        <v>2025</v>
      </c>
    </row>
    <row r="115" spans="1:17" ht="20.100000000000001" customHeight="1" x14ac:dyDescent="0.25">
      <c r="A115" s="135">
        <f>A113+1</f>
        <v>31</v>
      </c>
      <c r="B115" s="135" t="s">
        <v>125</v>
      </c>
      <c r="C115" s="135" t="s">
        <v>405</v>
      </c>
      <c r="D115" s="135" t="s">
        <v>406</v>
      </c>
      <c r="E115" s="8" t="s">
        <v>407</v>
      </c>
      <c r="F115" s="5">
        <f>_xlfn.XLOOKUP('PS-CBA groups'!H115,'Investment Project Main Info'!$E$4:$E$239,'Investment Project Main Info'!$M$4:$M$239)</f>
        <v>2025</v>
      </c>
      <c r="G115" s="5">
        <f>_xlfn.XLOOKUP(H115,'Investment Project Main Info'!$E$4:$E$239,'Investment Project Main Info'!$N$4:$N$239)</f>
        <v>2025</v>
      </c>
      <c r="H115" s="8" t="s">
        <v>408</v>
      </c>
      <c r="I115" s="9">
        <v>2025</v>
      </c>
      <c r="J115" s="9">
        <v>2025</v>
      </c>
      <c r="K115" s="9" t="s">
        <v>205</v>
      </c>
      <c r="L115" s="9" t="s">
        <v>200</v>
      </c>
      <c r="M115" s="136" t="s">
        <v>409</v>
      </c>
      <c r="N115" s="138" t="s">
        <v>410</v>
      </c>
      <c r="O115" s="35" t="s">
        <v>408</v>
      </c>
      <c r="P115" s="35">
        <v>2025</v>
      </c>
      <c r="Q115" s="35">
        <v>2025</v>
      </c>
    </row>
    <row r="116" spans="1:17" ht="20.100000000000001" customHeight="1" x14ac:dyDescent="0.25">
      <c r="A116" s="128"/>
      <c r="B116" s="128"/>
      <c r="C116" s="128"/>
      <c r="D116" s="128"/>
      <c r="E116" s="10" t="s">
        <v>206</v>
      </c>
      <c r="F116" s="5">
        <f>_xlfn.XLOOKUP('PS-CBA groups'!H116,'Investment Project Main Info'!$E$4:$E$239,'Investment Project Main Info'!$M$4:$M$239)</f>
        <v>2021</v>
      </c>
      <c r="G116" s="5">
        <f>_xlfn.XLOOKUP(H116,'Investment Project Main Info'!$E$4:$E$239,'Investment Project Main Info'!$N$4:$N$239)</f>
        <v>2024</v>
      </c>
      <c r="H116" s="10" t="s">
        <v>207</v>
      </c>
      <c r="I116" s="11">
        <v>2021</v>
      </c>
      <c r="J116" s="11">
        <v>2024</v>
      </c>
      <c r="K116" s="11" t="s">
        <v>205</v>
      </c>
      <c r="L116" s="11" t="s">
        <v>200</v>
      </c>
      <c r="M116" s="130"/>
      <c r="N116" s="132"/>
      <c r="O116" s="39" t="s">
        <v>207</v>
      </c>
      <c r="P116" s="39">
        <v>2021</v>
      </c>
      <c r="Q116" s="39">
        <v>2024</v>
      </c>
    </row>
    <row r="117" spans="1:17" ht="24.95" customHeight="1" x14ac:dyDescent="0.25">
      <c r="A117" s="135">
        <f>A115+1</f>
        <v>32</v>
      </c>
      <c r="B117" s="135" t="s">
        <v>125</v>
      </c>
      <c r="C117" s="135" t="s">
        <v>411</v>
      </c>
      <c r="D117" s="135" t="s">
        <v>616</v>
      </c>
      <c r="E117" s="5" t="s">
        <v>206</v>
      </c>
      <c r="F117" s="5">
        <f>_xlfn.XLOOKUP('PS-CBA groups'!H117,'Investment Project Main Info'!$E$4:$E$239,'Investment Project Main Info'!$M$4:$M$239)</f>
        <v>2021</v>
      </c>
      <c r="G117" s="5">
        <f>_xlfn.XLOOKUP(H117,'Investment Project Main Info'!$E$4:$E$239,'Investment Project Main Info'!$N$4:$N$239)</f>
        <v>2024</v>
      </c>
      <c r="H117" s="5" t="s">
        <v>207</v>
      </c>
      <c r="I117" s="6">
        <v>2021</v>
      </c>
      <c r="J117" s="6">
        <v>2024</v>
      </c>
      <c r="K117" s="6" t="s">
        <v>205</v>
      </c>
      <c r="L117" s="6" t="s">
        <v>200</v>
      </c>
      <c r="M117" s="136" t="s">
        <v>412</v>
      </c>
      <c r="N117" s="138" t="s">
        <v>413</v>
      </c>
      <c r="O117" s="42" t="s">
        <v>207</v>
      </c>
      <c r="P117" s="42">
        <v>2021</v>
      </c>
      <c r="Q117" s="42">
        <v>2024</v>
      </c>
    </row>
    <row r="118" spans="1:17" ht="24.95" customHeight="1" x14ac:dyDescent="0.25">
      <c r="A118" s="128"/>
      <c r="B118" s="128"/>
      <c r="C118" s="128"/>
      <c r="D118" s="128"/>
      <c r="E118" s="40" t="s">
        <v>414</v>
      </c>
      <c r="F118" s="5">
        <f>_xlfn.XLOOKUP('PS-CBA groups'!H118,'Investment Project Main Info'!$E$4:$E$239,'Investment Project Main Info'!$M$4:$M$239)</f>
        <v>2022</v>
      </c>
      <c r="G118" s="5">
        <f>_xlfn.XLOOKUP(H118,'Investment Project Main Info'!$E$4:$E$239,'Investment Project Main Info'!$N$4:$N$239)</f>
        <v>2022</v>
      </c>
      <c r="H118" s="40" t="s">
        <v>204</v>
      </c>
      <c r="I118" s="41">
        <v>2022</v>
      </c>
      <c r="J118" s="41">
        <v>2022</v>
      </c>
      <c r="K118" s="41" t="s">
        <v>205</v>
      </c>
      <c r="L118" s="41" t="s">
        <v>200</v>
      </c>
      <c r="M118" s="130"/>
      <c r="N118" s="132"/>
      <c r="O118" s="7" t="s">
        <v>204</v>
      </c>
      <c r="P118" s="7">
        <v>2022</v>
      </c>
      <c r="Q118" s="7">
        <v>2022</v>
      </c>
    </row>
    <row r="119" spans="1:17" ht="24.95" customHeight="1" x14ac:dyDescent="0.25">
      <c r="A119" s="128"/>
      <c r="B119" s="128"/>
      <c r="C119" s="128"/>
      <c r="D119" s="128"/>
      <c r="E119" s="40" t="s">
        <v>197</v>
      </c>
      <c r="F119" s="5">
        <f>_xlfn.XLOOKUP('PS-CBA groups'!H119,'Investment Project Main Info'!$E$4:$E$239,'Investment Project Main Info'!$M$4:$M$239)</f>
        <v>2020</v>
      </c>
      <c r="G119" s="5">
        <f>_xlfn.XLOOKUP(H119,'Investment Project Main Info'!$E$4:$E$239,'Investment Project Main Info'!$N$4:$N$239)</f>
        <v>2025</v>
      </c>
      <c r="H119" s="40" t="s">
        <v>198</v>
      </c>
      <c r="I119" s="41">
        <v>2020</v>
      </c>
      <c r="J119" s="41">
        <v>2025</v>
      </c>
      <c r="K119" s="41" t="s">
        <v>199</v>
      </c>
      <c r="L119" s="41" t="s">
        <v>200</v>
      </c>
      <c r="M119" s="130"/>
      <c r="N119" s="132"/>
      <c r="O119" s="7" t="s">
        <v>198</v>
      </c>
      <c r="P119" s="7">
        <v>2020</v>
      </c>
      <c r="Q119" s="7">
        <v>2025</v>
      </c>
    </row>
    <row r="120" spans="1:17" ht="24.95" customHeight="1" x14ac:dyDescent="0.25">
      <c r="A120" s="140"/>
      <c r="B120" s="140"/>
      <c r="C120" s="140"/>
      <c r="D120" s="140"/>
      <c r="E120" s="10" t="s">
        <v>415</v>
      </c>
      <c r="F120" s="5">
        <f>_xlfn.XLOOKUP('PS-CBA groups'!H120,'Investment Project Main Info'!$E$4:$E$239,'Investment Project Main Info'!$M$4:$M$239)</f>
        <v>2025</v>
      </c>
      <c r="G120" s="5">
        <f>_xlfn.XLOOKUP(H120,'Investment Project Main Info'!$E$4:$E$239,'Investment Project Main Info'!$N$4:$N$239)</f>
        <v>2025</v>
      </c>
      <c r="H120" s="10" t="s">
        <v>408</v>
      </c>
      <c r="I120" s="11">
        <v>2025</v>
      </c>
      <c r="J120" s="11">
        <v>2025</v>
      </c>
      <c r="K120" s="11" t="s">
        <v>205</v>
      </c>
      <c r="L120" s="11" t="s">
        <v>200</v>
      </c>
      <c r="M120" s="137"/>
      <c r="N120" s="139"/>
      <c r="O120" s="39" t="s">
        <v>408</v>
      </c>
      <c r="P120" s="39">
        <v>2025</v>
      </c>
      <c r="Q120" s="39">
        <v>2025</v>
      </c>
    </row>
    <row r="121" spans="1:17" ht="26.1" customHeight="1" x14ac:dyDescent="0.25">
      <c r="A121" s="135">
        <f>A117+1</f>
        <v>33</v>
      </c>
      <c r="B121" s="135" t="s">
        <v>125</v>
      </c>
      <c r="C121" s="135" t="s">
        <v>416</v>
      </c>
      <c r="D121" s="135" t="s">
        <v>617</v>
      </c>
      <c r="E121" s="5" t="s">
        <v>206</v>
      </c>
      <c r="F121" s="5">
        <f>_xlfn.XLOOKUP('PS-CBA groups'!H121,'Investment Project Main Info'!$E$4:$E$239,'Investment Project Main Info'!$M$4:$M$239)</f>
        <v>2021</v>
      </c>
      <c r="G121" s="5">
        <f>_xlfn.XLOOKUP(H121,'Investment Project Main Info'!$E$4:$E$239,'Investment Project Main Info'!$N$4:$N$239)</f>
        <v>2024</v>
      </c>
      <c r="H121" s="5" t="s">
        <v>207</v>
      </c>
      <c r="I121" s="6">
        <v>2021</v>
      </c>
      <c r="J121" s="6">
        <v>2024</v>
      </c>
      <c r="K121" s="6" t="s">
        <v>205</v>
      </c>
      <c r="L121" s="6" t="s">
        <v>200</v>
      </c>
      <c r="M121" s="136" t="s">
        <v>417</v>
      </c>
      <c r="N121" s="138" t="s">
        <v>418</v>
      </c>
      <c r="O121" s="42" t="s">
        <v>207</v>
      </c>
      <c r="P121" s="42">
        <v>2021</v>
      </c>
      <c r="Q121" s="42">
        <v>2024</v>
      </c>
    </row>
    <row r="122" spans="1:17" ht="26.1" customHeight="1" x14ac:dyDescent="0.25">
      <c r="A122" s="128"/>
      <c r="B122" s="128"/>
      <c r="C122" s="128"/>
      <c r="D122" s="128"/>
      <c r="E122" s="40" t="s">
        <v>414</v>
      </c>
      <c r="F122" s="5">
        <f>_xlfn.XLOOKUP('PS-CBA groups'!H122,'Investment Project Main Info'!$E$4:$E$239,'Investment Project Main Info'!$M$4:$M$239)</f>
        <v>2022</v>
      </c>
      <c r="G122" s="5">
        <f>_xlfn.XLOOKUP(H122,'Investment Project Main Info'!$E$4:$E$239,'Investment Project Main Info'!$N$4:$N$239)</f>
        <v>2022</v>
      </c>
      <c r="H122" s="40" t="s">
        <v>204</v>
      </c>
      <c r="I122" s="41">
        <v>2022</v>
      </c>
      <c r="J122" s="41">
        <v>2022</v>
      </c>
      <c r="K122" s="41" t="s">
        <v>205</v>
      </c>
      <c r="L122" s="41" t="s">
        <v>200</v>
      </c>
      <c r="M122" s="130"/>
      <c r="N122" s="132"/>
      <c r="O122" s="7" t="s">
        <v>204</v>
      </c>
      <c r="P122" s="7">
        <v>2022</v>
      </c>
      <c r="Q122" s="7">
        <v>2022</v>
      </c>
    </row>
    <row r="123" spans="1:17" ht="26.1" customHeight="1" x14ac:dyDescent="0.25">
      <c r="A123" s="128"/>
      <c r="B123" s="128"/>
      <c r="C123" s="128"/>
      <c r="D123" s="128"/>
      <c r="E123" s="40" t="s">
        <v>415</v>
      </c>
      <c r="F123" s="5">
        <f>_xlfn.XLOOKUP('PS-CBA groups'!H123,'Investment Project Main Info'!$E$4:$E$239,'Investment Project Main Info'!$M$4:$M$239)</f>
        <v>2025</v>
      </c>
      <c r="G123" s="5">
        <f>_xlfn.XLOOKUP(H123,'Investment Project Main Info'!$E$4:$E$239,'Investment Project Main Info'!$N$4:$N$239)</f>
        <v>2025</v>
      </c>
      <c r="H123" s="40" t="s">
        <v>408</v>
      </c>
      <c r="I123" s="41">
        <v>2025</v>
      </c>
      <c r="J123" s="41">
        <v>2025</v>
      </c>
      <c r="K123" s="41" t="s">
        <v>205</v>
      </c>
      <c r="L123" s="41" t="s">
        <v>200</v>
      </c>
      <c r="M123" s="130"/>
      <c r="N123" s="132"/>
      <c r="O123" s="7" t="s">
        <v>408</v>
      </c>
      <c r="P123" s="7">
        <v>2025</v>
      </c>
      <c r="Q123" s="7">
        <v>2025</v>
      </c>
    </row>
    <row r="124" spans="1:17" ht="26.1" customHeight="1" x14ac:dyDescent="0.25">
      <c r="A124" s="140"/>
      <c r="B124" s="140"/>
      <c r="C124" s="140"/>
      <c r="D124" s="140"/>
      <c r="E124" s="10" t="s">
        <v>419</v>
      </c>
      <c r="F124" s="5">
        <f>_xlfn.XLOOKUP('PS-CBA groups'!H124,'Investment Project Main Info'!$E$4:$E$239,'Investment Project Main Info'!$M$4:$M$239)</f>
        <v>2020</v>
      </c>
      <c r="G124" s="5">
        <f>_xlfn.XLOOKUP(H124,'Investment Project Main Info'!$E$4:$E$239,'Investment Project Main Info'!$N$4:$N$239)</f>
        <v>2022</v>
      </c>
      <c r="H124" s="10" t="s">
        <v>420</v>
      </c>
      <c r="I124" s="11">
        <v>2020</v>
      </c>
      <c r="J124" s="11">
        <v>2022</v>
      </c>
      <c r="K124" s="11" t="s">
        <v>205</v>
      </c>
      <c r="L124" s="11" t="s">
        <v>200</v>
      </c>
      <c r="M124" s="137"/>
      <c r="N124" s="139"/>
      <c r="O124" s="39" t="s">
        <v>420</v>
      </c>
      <c r="P124" s="39">
        <v>2020</v>
      </c>
      <c r="Q124" s="39">
        <v>2022</v>
      </c>
    </row>
    <row r="125" spans="1:17" ht="69.95" customHeight="1" x14ac:dyDescent="0.25">
      <c r="A125" s="18">
        <f>A121+1</f>
        <v>34</v>
      </c>
      <c r="B125" s="18" t="s">
        <v>125</v>
      </c>
      <c r="C125" s="18" t="s">
        <v>421</v>
      </c>
      <c r="D125" s="18" t="s">
        <v>618</v>
      </c>
      <c r="E125" s="13" t="s">
        <v>419</v>
      </c>
      <c r="F125" s="5">
        <f>_xlfn.XLOOKUP('PS-CBA groups'!H125,'Investment Project Main Info'!$E$4:$E$239,'Investment Project Main Info'!$M$4:$M$239)</f>
        <v>2020</v>
      </c>
      <c r="G125" s="5">
        <f>_xlfn.XLOOKUP(H125,'Investment Project Main Info'!$E$4:$E$239,'Investment Project Main Info'!$N$4:$N$239)</f>
        <v>2022</v>
      </c>
      <c r="H125" s="13" t="s">
        <v>420</v>
      </c>
      <c r="I125" s="9">
        <v>2020</v>
      </c>
      <c r="J125" s="9">
        <v>2022</v>
      </c>
      <c r="K125" s="9" t="s">
        <v>205</v>
      </c>
      <c r="L125" s="16" t="s">
        <v>200</v>
      </c>
      <c r="M125" s="9" t="s">
        <v>422</v>
      </c>
      <c r="N125" s="50" t="s">
        <v>423</v>
      </c>
      <c r="O125" s="51" t="s">
        <v>420</v>
      </c>
      <c r="P125" s="51">
        <v>2020</v>
      </c>
      <c r="Q125" s="51">
        <v>2022</v>
      </c>
    </row>
    <row r="126" spans="1:17" ht="20.100000000000001" customHeight="1" x14ac:dyDescent="0.25">
      <c r="A126" s="141">
        <f>A125+1</f>
        <v>35</v>
      </c>
      <c r="B126" s="141" t="s">
        <v>125</v>
      </c>
      <c r="C126" s="141" t="s">
        <v>429</v>
      </c>
      <c r="D126" s="141" t="s">
        <v>430</v>
      </c>
      <c r="E126" s="8" t="s">
        <v>424</v>
      </c>
      <c r="F126" s="5">
        <f>_xlfn.XLOOKUP('PS-CBA groups'!H126,'Investment Project Main Info'!$E$4:$E$239,'Investment Project Main Info'!$M$4:$M$239)</f>
        <v>2022</v>
      </c>
      <c r="G126" s="5">
        <f>_xlfn.XLOOKUP(H126,'Investment Project Main Info'!$E$4:$E$239,'Investment Project Main Info'!$N$4:$N$239)</f>
        <v>2022</v>
      </c>
      <c r="H126" s="8" t="s">
        <v>425</v>
      </c>
      <c r="I126" s="9">
        <v>2022</v>
      </c>
      <c r="J126" s="9">
        <v>2022</v>
      </c>
      <c r="K126" s="9" t="s">
        <v>128</v>
      </c>
      <c r="L126" s="9" t="s">
        <v>129</v>
      </c>
      <c r="M126" s="136" t="s">
        <v>431</v>
      </c>
      <c r="N126" s="138" t="s">
        <v>432</v>
      </c>
      <c r="O126" s="35" t="s">
        <v>425</v>
      </c>
      <c r="P126" s="35">
        <v>2022</v>
      </c>
      <c r="Q126" s="35">
        <v>2022</v>
      </c>
    </row>
    <row r="127" spans="1:17" ht="20.100000000000001" customHeight="1" x14ac:dyDescent="0.25">
      <c r="A127" s="163"/>
      <c r="B127" s="163"/>
      <c r="C127" s="163"/>
      <c r="D127" s="163"/>
      <c r="E127" s="10" t="s">
        <v>426</v>
      </c>
      <c r="F127" s="5">
        <f>_xlfn.XLOOKUP('PS-CBA groups'!H127,'Investment Project Main Info'!$E$4:$E$239,'Investment Project Main Info'!$M$4:$M$239)</f>
        <v>2022</v>
      </c>
      <c r="G127" s="5">
        <f>_xlfn.XLOOKUP(H127,'Investment Project Main Info'!$E$4:$E$239,'Investment Project Main Info'!$N$4:$N$239)</f>
        <v>2022</v>
      </c>
      <c r="H127" s="10" t="s">
        <v>427</v>
      </c>
      <c r="I127" s="11">
        <v>2022</v>
      </c>
      <c r="J127" s="11">
        <v>2022</v>
      </c>
      <c r="K127" s="11" t="s">
        <v>428</v>
      </c>
      <c r="L127" s="11" t="s">
        <v>404</v>
      </c>
      <c r="M127" s="130"/>
      <c r="N127" s="132"/>
      <c r="O127" s="39" t="s">
        <v>427</v>
      </c>
      <c r="P127" s="39">
        <v>2022</v>
      </c>
      <c r="Q127" s="39">
        <v>2022</v>
      </c>
    </row>
    <row r="128" spans="1:17" ht="20.100000000000001" customHeight="1" x14ac:dyDescent="0.25">
      <c r="A128" s="148"/>
      <c r="B128" s="148"/>
      <c r="C128" s="148"/>
      <c r="D128" s="148"/>
      <c r="E128" s="43" t="s">
        <v>137</v>
      </c>
      <c r="F128" s="5">
        <f>_xlfn.XLOOKUP('PS-CBA groups'!H128,'Investment Project Main Info'!$E$4:$E$239,'Investment Project Main Info'!$M$4:$M$239)</f>
        <v>2029</v>
      </c>
      <c r="G128" s="5">
        <f>_xlfn.XLOOKUP(H128,'Investment Project Main Info'!$E$4:$E$239,'Investment Project Main Info'!$N$4:$N$239)</f>
        <v>2029</v>
      </c>
      <c r="H128" s="43" t="s">
        <v>138</v>
      </c>
      <c r="I128" s="44">
        <v>2029</v>
      </c>
      <c r="J128" s="44">
        <v>2029</v>
      </c>
      <c r="K128" s="44" t="s">
        <v>128</v>
      </c>
      <c r="L128" s="44" t="s">
        <v>129</v>
      </c>
      <c r="M128" s="137"/>
      <c r="N128" s="139"/>
      <c r="O128" s="60" t="s">
        <v>138</v>
      </c>
      <c r="P128" s="60">
        <v>2029</v>
      </c>
      <c r="Q128" s="60">
        <v>2029</v>
      </c>
    </row>
    <row r="129" spans="1:17" ht="20.100000000000001" customHeight="1" x14ac:dyDescent="0.25">
      <c r="A129" s="18">
        <f>A126+1</f>
        <v>36</v>
      </c>
      <c r="B129" s="18" t="s">
        <v>125</v>
      </c>
      <c r="C129" s="18" t="s">
        <v>433</v>
      </c>
      <c r="D129" s="18" t="s">
        <v>434</v>
      </c>
      <c r="E129" s="13" t="s">
        <v>435</v>
      </c>
      <c r="F129" s="5">
        <f>_xlfn.XLOOKUP('PS-CBA groups'!H129,'Investment Project Main Info'!$E$4:$E$239,'Investment Project Main Info'!$M$4:$M$239)</f>
        <v>2025</v>
      </c>
      <c r="G129" s="5">
        <f>_xlfn.XLOOKUP(H129,'Investment Project Main Info'!$E$4:$E$239,'Investment Project Main Info'!$N$4:$N$239)</f>
        <v>2025</v>
      </c>
      <c r="H129" s="13" t="s">
        <v>436</v>
      </c>
      <c r="I129" s="9">
        <v>2025</v>
      </c>
      <c r="J129" s="9">
        <v>2025</v>
      </c>
      <c r="K129" s="9" t="s">
        <v>437</v>
      </c>
      <c r="L129" s="16" t="s">
        <v>177</v>
      </c>
      <c r="M129" s="9" t="s">
        <v>388</v>
      </c>
      <c r="N129" s="50"/>
      <c r="O129" s="51" t="s">
        <v>436</v>
      </c>
      <c r="P129" s="51">
        <v>2025</v>
      </c>
      <c r="Q129" s="51">
        <v>2025</v>
      </c>
    </row>
    <row r="130" spans="1:17" ht="29.25" thickBot="1" x14ac:dyDescent="0.3">
      <c r="A130" s="67">
        <f>A129+1</f>
        <v>37</v>
      </c>
      <c r="B130" s="67" t="s">
        <v>125</v>
      </c>
      <c r="C130" s="67" t="s">
        <v>438</v>
      </c>
      <c r="D130" s="67" t="s">
        <v>439</v>
      </c>
      <c r="E130" s="68" t="s">
        <v>440</v>
      </c>
      <c r="F130" s="5">
        <f>_xlfn.XLOOKUP('PS-CBA groups'!H130,'Investment Project Main Info'!$E$4:$E$239,'Investment Project Main Info'!$M$4:$M$239)</f>
        <v>2023</v>
      </c>
      <c r="G130" s="5">
        <f>_xlfn.XLOOKUP(H130,'Investment Project Main Info'!$E$4:$E$239,'Investment Project Main Info'!$N$4:$N$239)</f>
        <v>2027</v>
      </c>
      <c r="H130" s="68" t="s">
        <v>441</v>
      </c>
      <c r="I130" s="69">
        <v>2023</v>
      </c>
      <c r="J130" s="69">
        <v>2027</v>
      </c>
      <c r="K130" s="69" t="s">
        <v>182</v>
      </c>
      <c r="L130" s="69" t="s">
        <v>177</v>
      </c>
      <c r="M130" s="69" t="s">
        <v>442</v>
      </c>
      <c r="N130" s="70" t="s">
        <v>443</v>
      </c>
      <c r="O130" s="63" t="s">
        <v>441</v>
      </c>
      <c r="P130" s="63">
        <v>2023</v>
      </c>
      <c r="Q130" s="63">
        <v>2027</v>
      </c>
    </row>
    <row r="131" spans="1:17" ht="24.95" customHeight="1" thickTop="1" x14ac:dyDescent="0.25">
      <c r="A131" s="164">
        <v>1</v>
      </c>
      <c r="B131" s="164" t="s">
        <v>79</v>
      </c>
      <c r="C131" s="164" t="s">
        <v>444</v>
      </c>
      <c r="D131" s="164" t="s">
        <v>445</v>
      </c>
      <c r="E131" s="71" t="s">
        <v>446</v>
      </c>
      <c r="F131" s="5">
        <f>_xlfn.XLOOKUP('PS-CBA groups'!H131,'Investment Project Main Info'!$E$4:$E$239,'Investment Project Main Info'!$M$4:$M$239)</f>
        <v>2020</v>
      </c>
      <c r="G131" s="5">
        <f>_xlfn.XLOOKUP(H131,'Investment Project Main Info'!$E$4:$E$239,'Investment Project Main Info'!$N$4:$N$239)</f>
        <v>2020</v>
      </c>
      <c r="H131" s="71" t="s">
        <v>447</v>
      </c>
      <c r="I131" s="72">
        <v>2020</v>
      </c>
      <c r="J131" s="72">
        <v>2020</v>
      </c>
      <c r="K131" s="72" t="s">
        <v>448</v>
      </c>
      <c r="L131" s="72" t="s">
        <v>215</v>
      </c>
      <c r="M131" s="166" t="s">
        <v>516</v>
      </c>
      <c r="N131" s="168" t="s">
        <v>522</v>
      </c>
      <c r="O131" s="42" t="s">
        <v>447</v>
      </c>
      <c r="P131" s="42">
        <v>2020</v>
      </c>
      <c r="Q131" s="42">
        <v>2020</v>
      </c>
    </row>
    <row r="132" spans="1:17" ht="24.95" customHeight="1" x14ac:dyDescent="0.25">
      <c r="A132" s="128"/>
      <c r="B132" s="128"/>
      <c r="C132" s="128"/>
      <c r="D132" s="128"/>
      <c r="E132" s="40" t="s">
        <v>449</v>
      </c>
      <c r="F132" s="5">
        <f>_xlfn.XLOOKUP('PS-CBA groups'!H132,'Investment Project Main Info'!$E$4:$E$239,'Investment Project Main Info'!$M$4:$M$239)</f>
        <v>2020</v>
      </c>
      <c r="G132" s="5">
        <f>_xlfn.XLOOKUP(H132,'Investment Project Main Info'!$E$4:$E$239,'Investment Project Main Info'!$N$4:$N$239)</f>
        <v>2020</v>
      </c>
      <c r="H132" s="40" t="s">
        <v>450</v>
      </c>
      <c r="I132" s="41">
        <v>2020</v>
      </c>
      <c r="J132" s="41">
        <v>2020</v>
      </c>
      <c r="K132" s="41" t="s">
        <v>214</v>
      </c>
      <c r="L132" s="41" t="s">
        <v>215</v>
      </c>
      <c r="M132" s="130"/>
      <c r="N132" s="132"/>
      <c r="O132" s="7" t="s">
        <v>450</v>
      </c>
      <c r="P132" s="7">
        <v>2020</v>
      </c>
      <c r="Q132" s="7">
        <v>2020</v>
      </c>
    </row>
    <row r="133" spans="1:17" ht="24.95" customHeight="1" x14ac:dyDescent="0.25">
      <c r="A133" s="128"/>
      <c r="B133" s="128"/>
      <c r="C133" s="128"/>
      <c r="D133" s="128"/>
      <c r="E133" s="40" t="s">
        <v>451</v>
      </c>
      <c r="F133" s="5">
        <f>_xlfn.XLOOKUP('PS-CBA groups'!H133,'Investment Project Main Info'!$E$4:$E$239,'Investment Project Main Info'!$M$4:$M$239)</f>
        <v>2023</v>
      </c>
      <c r="G133" s="5">
        <f>_xlfn.XLOOKUP(H133,'Investment Project Main Info'!$E$4:$E$239,'Investment Project Main Info'!$N$4:$N$239)</f>
        <v>2023</v>
      </c>
      <c r="H133" s="40" t="s">
        <v>452</v>
      </c>
      <c r="I133" s="41">
        <v>2023</v>
      </c>
      <c r="J133" s="41">
        <v>2023</v>
      </c>
      <c r="K133" s="41" t="s">
        <v>214</v>
      </c>
      <c r="L133" s="41" t="s">
        <v>215</v>
      </c>
      <c r="M133" s="130"/>
      <c r="N133" s="132"/>
      <c r="O133" s="7" t="s">
        <v>452</v>
      </c>
      <c r="P133" s="7">
        <v>2023</v>
      </c>
      <c r="Q133" s="7">
        <v>2023</v>
      </c>
    </row>
    <row r="134" spans="1:17" ht="24.95" customHeight="1" x14ac:dyDescent="0.25">
      <c r="A134" s="165"/>
      <c r="B134" s="165"/>
      <c r="C134" s="165"/>
      <c r="D134" s="165"/>
      <c r="E134" s="73" t="s">
        <v>453</v>
      </c>
      <c r="F134" s="5">
        <f>_xlfn.XLOOKUP('PS-CBA groups'!H134,'Investment Project Main Info'!$E$4:$E$239,'Investment Project Main Info'!$M$4:$M$239)</f>
        <v>2020</v>
      </c>
      <c r="G134" s="5">
        <f>_xlfn.XLOOKUP(H134,'Investment Project Main Info'!$E$4:$E$239,'Investment Project Main Info'!$N$4:$N$239)</f>
        <v>2020</v>
      </c>
      <c r="H134" s="73" t="s">
        <v>454</v>
      </c>
      <c r="I134" s="74">
        <v>2020</v>
      </c>
      <c r="J134" s="74">
        <v>2020</v>
      </c>
      <c r="K134" s="74" t="s">
        <v>55</v>
      </c>
      <c r="L134" s="74" t="s">
        <v>56</v>
      </c>
      <c r="M134" s="167"/>
      <c r="N134" s="169"/>
      <c r="O134" s="35" t="s">
        <v>454</v>
      </c>
      <c r="P134" s="35">
        <v>2020</v>
      </c>
      <c r="Q134" s="35">
        <v>2020</v>
      </c>
    </row>
    <row r="135" spans="1:17" ht="24.95" customHeight="1" x14ac:dyDescent="0.25">
      <c r="A135" s="128">
        <f>A131+1</f>
        <v>2</v>
      </c>
      <c r="B135" s="128" t="s">
        <v>79</v>
      </c>
      <c r="C135" s="128" t="s">
        <v>455</v>
      </c>
      <c r="D135" s="128" t="s">
        <v>456</v>
      </c>
      <c r="E135" s="5" t="s">
        <v>446</v>
      </c>
      <c r="F135" s="5">
        <f>_xlfn.XLOOKUP('PS-CBA groups'!H135,'Investment Project Main Info'!$E$4:$E$239,'Investment Project Main Info'!$M$4:$M$239)</f>
        <v>2020</v>
      </c>
      <c r="G135" s="5">
        <f>_xlfn.XLOOKUP(H135,'Investment Project Main Info'!$E$4:$E$239,'Investment Project Main Info'!$N$4:$N$239)</f>
        <v>2020</v>
      </c>
      <c r="H135" s="5" t="s">
        <v>447</v>
      </c>
      <c r="I135" s="6">
        <v>2020</v>
      </c>
      <c r="J135" s="6">
        <v>2020</v>
      </c>
      <c r="K135" s="6" t="s">
        <v>448</v>
      </c>
      <c r="L135" s="6" t="s">
        <v>215</v>
      </c>
      <c r="M135" s="130" t="s">
        <v>517</v>
      </c>
      <c r="N135" s="132" t="s">
        <v>523</v>
      </c>
      <c r="O135" s="42" t="s">
        <v>447</v>
      </c>
      <c r="P135" s="42">
        <v>2020</v>
      </c>
      <c r="Q135" s="42">
        <v>2020</v>
      </c>
    </row>
    <row r="136" spans="1:17" ht="24.95" customHeight="1" x14ac:dyDescent="0.25">
      <c r="A136" s="128"/>
      <c r="B136" s="128"/>
      <c r="C136" s="128"/>
      <c r="D136" s="128"/>
      <c r="E136" s="40" t="s">
        <v>449</v>
      </c>
      <c r="F136" s="5">
        <f>_xlfn.XLOOKUP('PS-CBA groups'!H136,'Investment Project Main Info'!$E$4:$E$239,'Investment Project Main Info'!$M$4:$M$239)</f>
        <v>2020</v>
      </c>
      <c r="G136" s="5">
        <f>_xlfn.XLOOKUP(H136,'Investment Project Main Info'!$E$4:$E$239,'Investment Project Main Info'!$N$4:$N$239)</f>
        <v>2020</v>
      </c>
      <c r="H136" s="40" t="s">
        <v>450</v>
      </c>
      <c r="I136" s="41">
        <v>2020</v>
      </c>
      <c r="J136" s="41">
        <v>2020</v>
      </c>
      <c r="K136" s="41" t="s">
        <v>214</v>
      </c>
      <c r="L136" s="41" t="s">
        <v>215</v>
      </c>
      <c r="M136" s="130"/>
      <c r="N136" s="132"/>
      <c r="O136" s="7" t="s">
        <v>450</v>
      </c>
      <c r="P136" s="7">
        <v>2020</v>
      </c>
      <c r="Q136" s="7">
        <v>2020</v>
      </c>
    </row>
    <row r="137" spans="1:17" ht="24.95" customHeight="1" x14ac:dyDescent="0.25">
      <c r="A137" s="128"/>
      <c r="B137" s="128"/>
      <c r="C137" s="128"/>
      <c r="D137" s="128"/>
      <c r="E137" s="40" t="s">
        <v>451</v>
      </c>
      <c r="F137" s="5">
        <f>_xlfn.XLOOKUP('PS-CBA groups'!H137,'Investment Project Main Info'!$E$4:$E$239,'Investment Project Main Info'!$M$4:$M$239)</f>
        <v>2023</v>
      </c>
      <c r="G137" s="5">
        <f>_xlfn.XLOOKUP(H137,'Investment Project Main Info'!$E$4:$E$239,'Investment Project Main Info'!$N$4:$N$239)</f>
        <v>2023</v>
      </c>
      <c r="H137" s="40" t="s">
        <v>452</v>
      </c>
      <c r="I137" s="41">
        <v>2023</v>
      </c>
      <c r="J137" s="41">
        <v>2023</v>
      </c>
      <c r="K137" s="41" t="s">
        <v>214</v>
      </c>
      <c r="L137" s="41" t="s">
        <v>215</v>
      </c>
      <c r="M137" s="130"/>
      <c r="N137" s="132"/>
      <c r="O137" s="7" t="s">
        <v>452</v>
      </c>
      <c r="P137" s="7">
        <v>2023</v>
      </c>
      <c r="Q137" s="7">
        <v>2023</v>
      </c>
    </row>
    <row r="138" spans="1:17" ht="24.95" customHeight="1" x14ac:dyDescent="0.25">
      <c r="A138" s="128"/>
      <c r="B138" s="128"/>
      <c r="C138" s="128"/>
      <c r="D138" s="128"/>
      <c r="E138" s="40" t="s">
        <v>457</v>
      </c>
      <c r="F138" s="5">
        <f>_xlfn.XLOOKUP('PS-CBA groups'!H138,'Investment Project Main Info'!$E$4:$E$239,'Investment Project Main Info'!$M$4:$M$239)</f>
        <v>2022</v>
      </c>
      <c r="G138" s="5">
        <f>_xlfn.XLOOKUP(H138,'Investment Project Main Info'!$E$4:$E$239,'Investment Project Main Info'!$N$4:$N$239)</f>
        <v>2022</v>
      </c>
      <c r="H138" s="40" t="s">
        <v>458</v>
      </c>
      <c r="I138" s="41">
        <v>2022</v>
      </c>
      <c r="J138" s="41">
        <v>2022</v>
      </c>
      <c r="K138" s="41" t="s">
        <v>214</v>
      </c>
      <c r="L138" s="41" t="s">
        <v>215</v>
      </c>
      <c r="M138" s="130"/>
      <c r="N138" s="132"/>
      <c r="O138" s="7" t="s">
        <v>458</v>
      </c>
      <c r="P138" s="7">
        <v>2022</v>
      </c>
      <c r="Q138" s="7">
        <v>2022</v>
      </c>
    </row>
    <row r="139" spans="1:17" ht="24.95" customHeight="1" x14ac:dyDescent="0.25">
      <c r="A139" s="128"/>
      <c r="B139" s="128"/>
      <c r="C139" s="128"/>
      <c r="D139" s="128"/>
      <c r="E139" s="5" t="s">
        <v>459</v>
      </c>
      <c r="F139" s="5">
        <f>_xlfn.XLOOKUP('PS-CBA groups'!H139,'Investment Project Main Info'!$E$4:$E$239,'Investment Project Main Info'!$M$4:$M$239)</f>
        <v>2023</v>
      </c>
      <c r="G139" s="5">
        <f>_xlfn.XLOOKUP(H139,'Investment Project Main Info'!$E$4:$E$239,'Investment Project Main Info'!$N$4:$N$239)</f>
        <v>2023</v>
      </c>
      <c r="H139" s="40" t="s">
        <v>460</v>
      </c>
      <c r="I139" s="6">
        <v>2023</v>
      </c>
      <c r="J139" s="6">
        <v>2023</v>
      </c>
      <c r="K139" s="6" t="s">
        <v>214</v>
      </c>
      <c r="L139" s="6" t="s">
        <v>215</v>
      </c>
      <c r="M139" s="130"/>
      <c r="N139" s="132"/>
      <c r="O139" s="42" t="s">
        <v>460</v>
      </c>
      <c r="P139" s="42">
        <v>2023</v>
      </c>
      <c r="Q139" s="42">
        <v>2023</v>
      </c>
    </row>
    <row r="140" spans="1:17" ht="24.95" customHeight="1" x14ac:dyDescent="0.25">
      <c r="A140" s="140"/>
      <c r="B140" s="140"/>
      <c r="C140" s="140"/>
      <c r="D140" s="140"/>
      <c r="E140" s="8" t="s">
        <v>453</v>
      </c>
      <c r="F140" s="5">
        <f>_xlfn.XLOOKUP('PS-CBA groups'!H140,'Investment Project Main Info'!$E$4:$E$239,'Investment Project Main Info'!$M$4:$M$239)</f>
        <v>2020</v>
      </c>
      <c r="G140" s="5">
        <f>_xlfn.XLOOKUP(H140,'Investment Project Main Info'!$E$4:$E$239,'Investment Project Main Info'!$N$4:$N$239)</f>
        <v>2020</v>
      </c>
      <c r="H140" s="8" t="s">
        <v>454</v>
      </c>
      <c r="I140" s="9">
        <v>2020</v>
      </c>
      <c r="J140" s="9">
        <v>2020</v>
      </c>
      <c r="K140" s="9" t="s">
        <v>55</v>
      </c>
      <c r="L140" s="9" t="s">
        <v>56</v>
      </c>
      <c r="M140" s="137"/>
      <c r="N140" s="139"/>
      <c r="O140" s="35" t="s">
        <v>454</v>
      </c>
      <c r="P140" s="35">
        <v>2020</v>
      </c>
      <c r="Q140" s="35">
        <v>2020</v>
      </c>
    </row>
    <row r="141" spans="1:17" ht="30" customHeight="1" x14ac:dyDescent="0.25">
      <c r="A141" s="135">
        <f>A135+1</f>
        <v>3</v>
      </c>
      <c r="B141" s="135" t="s">
        <v>79</v>
      </c>
      <c r="C141" s="135" t="s">
        <v>465</v>
      </c>
      <c r="D141" s="135" t="s">
        <v>466</v>
      </c>
      <c r="E141" s="8" t="s">
        <v>467</v>
      </c>
      <c r="F141" s="5">
        <f>_xlfn.XLOOKUP('PS-CBA groups'!H141,'Investment Project Main Info'!$E$4:$E$239,'Investment Project Main Info'!$M$4:$M$239)</f>
        <v>2024</v>
      </c>
      <c r="G141" s="5">
        <f>_xlfn.XLOOKUP(H141,'Investment Project Main Info'!$E$4:$E$239,'Investment Project Main Info'!$N$4:$N$239)</f>
        <v>2024</v>
      </c>
      <c r="H141" s="8" t="s">
        <v>468</v>
      </c>
      <c r="I141" s="9">
        <v>2024</v>
      </c>
      <c r="J141" s="9">
        <v>2024</v>
      </c>
      <c r="K141" s="9" t="s">
        <v>519</v>
      </c>
      <c r="L141" s="9" t="s">
        <v>470</v>
      </c>
      <c r="M141" s="136" t="s">
        <v>518</v>
      </c>
      <c r="N141" s="138" t="s">
        <v>524</v>
      </c>
      <c r="O141" s="7" t="s">
        <v>468</v>
      </c>
      <c r="P141" s="7">
        <v>2024</v>
      </c>
      <c r="Q141" s="7">
        <v>2024</v>
      </c>
    </row>
    <row r="142" spans="1:17" ht="30" customHeight="1" x14ac:dyDescent="0.25">
      <c r="A142" s="128"/>
      <c r="B142" s="128"/>
      <c r="C142" s="128"/>
      <c r="D142" s="128"/>
      <c r="E142" s="75" t="s">
        <v>471</v>
      </c>
      <c r="F142" s="5">
        <f>_xlfn.XLOOKUP('PS-CBA groups'!H142,'Investment Project Main Info'!$E$4:$E$239,'Investment Project Main Info'!$M$4:$M$239)</f>
        <v>2025</v>
      </c>
      <c r="G142" s="5">
        <f>_xlfn.XLOOKUP(H142,'Investment Project Main Info'!$E$4:$E$239,'Investment Project Main Info'!$N$4:$N$239)</f>
        <v>2025</v>
      </c>
      <c r="H142" s="10" t="s">
        <v>472</v>
      </c>
      <c r="I142" s="9">
        <v>2025</v>
      </c>
      <c r="J142" s="9">
        <v>2025</v>
      </c>
      <c r="K142" s="76" t="s">
        <v>473</v>
      </c>
      <c r="L142" s="9" t="s">
        <v>474</v>
      </c>
      <c r="M142" s="130"/>
      <c r="N142" s="132"/>
      <c r="O142" s="7" t="s">
        <v>472</v>
      </c>
      <c r="P142" s="7">
        <v>2025</v>
      </c>
      <c r="Q142" s="7">
        <v>2025</v>
      </c>
    </row>
    <row r="143" spans="1:17" ht="20.100000000000001" customHeight="1" x14ac:dyDescent="0.25">
      <c r="A143" s="128"/>
      <c r="B143" s="128"/>
      <c r="C143" s="128"/>
      <c r="D143" s="128"/>
      <c r="E143" s="10" t="s">
        <v>475</v>
      </c>
      <c r="F143" s="5">
        <f>_xlfn.XLOOKUP('PS-CBA groups'!H143,'Investment Project Main Info'!$E$4:$E$239,'Investment Project Main Info'!$M$4:$M$239)</f>
        <v>2025</v>
      </c>
      <c r="G143" s="5">
        <f>_xlfn.XLOOKUP(H143,'Investment Project Main Info'!$E$4:$E$239,'Investment Project Main Info'!$N$4:$N$239)</f>
        <v>2025</v>
      </c>
      <c r="H143" s="10" t="s">
        <v>476</v>
      </c>
      <c r="I143" s="11">
        <v>2025</v>
      </c>
      <c r="J143" s="11">
        <v>2025</v>
      </c>
      <c r="K143" s="16" t="s">
        <v>448</v>
      </c>
      <c r="L143" s="16" t="s">
        <v>215</v>
      </c>
      <c r="M143" s="130"/>
      <c r="N143" s="132"/>
      <c r="O143" s="7" t="s">
        <v>476</v>
      </c>
      <c r="P143" s="7">
        <v>2025</v>
      </c>
      <c r="Q143" s="7">
        <v>2025</v>
      </c>
    </row>
    <row r="144" spans="1:17" ht="20.100000000000001" customHeight="1" x14ac:dyDescent="0.25">
      <c r="A144" s="128"/>
      <c r="B144" s="128"/>
      <c r="C144" s="128"/>
      <c r="D144" s="128"/>
      <c r="E144" s="13" t="s">
        <v>446</v>
      </c>
      <c r="F144" s="5">
        <f>_xlfn.XLOOKUP('PS-CBA groups'!H144,'Investment Project Main Info'!$E$4:$E$239,'Investment Project Main Info'!$M$4:$M$239)</f>
        <v>2020</v>
      </c>
      <c r="G144" s="5">
        <f>_xlfn.XLOOKUP(H144,'Investment Project Main Info'!$E$4:$E$239,'Investment Project Main Info'!$N$4:$N$239)</f>
        <v>2020</v>
      </c>
      <c r="H144" s="13" t="s">
        <v>447</v>
      </c>
      <c r="I144" s="16">
        <v>2020</v>
      </c>
      <c r="J144" s="16">
        <v>2020</v>
      </c>
      <c r="K144" s="16" t="s">
        <v>448</v>
      </c>
      <c r="L144" s="16" t="s">
        <v>215</v>
      </c>
      <c r="M144" s="130"/>
      <c r="N144" s="132"/>
      <c r="O144" s="7" t="s">
        <v>447</v>
      </c>
      <c r="P144" s="7">
        <v>2020</v>
      </c>
      <c r="Q144" s="7">
        <v>2020</v>
      </c>
    </row>
    <row r="145" spans="1:17" ht="20.100000000000001" customHeight="1" x14ac:dyDescent="0.25">
      <c r="A145" s="128"/>
      <c r="B145" s="128"/>
      <c r="C145" s="128"/>
      <c r="D145" s="128"/>
      <c r="E145" s="40" t="s">
        <v>449</v>
      </c>
      <c r="F145" s="5">
        <f>_xlfn.XLOOKUP('PS-CBA groups'!H145,'Investment Project Main Info'!$E$4:$E$239,'Investment Project Main Info'!$M$4:$M$239)</f>
        <v>2020</v>
      </c>
      <c r="G145" s="5">
        <f>_xlfn.XLOOKUP(H145,'Investment Project Main Info'!$E$4:$E$239,'Investment Project Main Info'!$N$4:$N$239)</f>
        <v>2020</v>
      </c>
      <c r="H145" s="40" t="s">
        <v>450</v>
      </c>
      <c r="I145" s="41">
        <v>2020</v>
      </c>
      <c r="J145" s="41">
        <v>2020</v>
      </c>
      <c r="K145" s="41" t="s">
        <v>214</v>
      </c>
      <c r="L145" s="41" t="s">
        <v>215</v>
      </c>
      <c r="M145" s="130"/>
      <c r="N145" s="132"/>
      <c r="O145" s="7" t="s">
        <v>450</v>
      </c>
      <c r="P145" s="7">
        <v>2020</v>
      </c>
      <c r="Q145" s="7">
        <v>2020</v>
      </c>
    </row>
    <row r="146" spans="1:17" ht="20.100000000000001" customHeight="1" x14ac:dyDescent="0.25">
      <c r="A146" s="128"/>
      <c r="B146" s="128"/>
      <c r="C146" s="128"/>
      <c r="D146" s="128"/>
      <c r="E146" s="40" t="s">
        <v>451</v>
      </c>
      <c r="F146" s="5">
        <f>_xlfn.XLOOKUP('PS-CBA groups'!H146,'Investment Project Main Info'!$E$4:$E$239,'Investment Project Main Info'!$M$4:$M$239)</f>
        <v>2023</v>
      </c>
      <c r="G146" s="5">
        <f>_xlfn.XLOOKUP(H146,'Investment Project Main Info'!$E$4:$E$239,'Investment Project Main Info'!$N$4:$N$239)</f>
        <v>2023</v>
      </c>
      <c r="H146" s="40" t="s">
        <v>452</v>
      </c>
      <c r="I146" s="41">
        <v>2023</v>
      </c>
      <c r="J146" s="41">
        <v>2023</v>
      </c>
      <c r="K146" s="41" t="s">
        <v>214</v>
      </c>
      <c r="L146" s="41" t="s">
        <v>215</v>
      </c>
      <c r="M146" s="130"/>
      <c r="N146" s="132"/>
      <c r="O146" s="7" t="s">
        <v>452</v>
      </c>
      <c r="P146" s="7">
        <v>2023</v>
      </c>
      <c r="Q146" s="7">
        <v>2023</v>
      </c>
    </row>
    <row r="147" spans="1:17" ht="20.100000000000001" customHeight="1" x14ac:dyDescent="0.25">
      <c r="A147" s="128"/>
      <c r="B147" s="128"/>
      <c r="C147" s="128"/>
      <c r="D147" s="128"/>
      <c r="E147" s="40" t="s">
        <v>457</v>
      </c>
      <c r="F147" s="5">
        <f>_xlfn.XLOOKUP('PS-CBA groups'!H147,'Investment Project Main Info'!$E$4:$E$239,'Investment Project Main Info'!$M$4:$M$239)</f>
        <v>2022</v>
      </c>
      <c r="G147" s="5">
        <f>_xlfn.XLOOKUP(H147,'Investment Project Main Info'!$E$4:$E$239,'Investment Project Main Info'!$N$4:$N$239)</f>
        <v>2022</v>
      </c>
      <c r="H147" s="40" t="s">
        <v>458</v>
      </c>
      <c r="I147" s="41">
        <v>2022</v>
      </c>
      <c r="J147" s="41">
        <v>2022</v>
      </c>
      <c r="K147" s="41" t="s">
        <v>214</v>
      </c>
      <c r="L147" s="41" t="s">
        <v>215</v>
      </c>
      <c r="M147" s="130"/>
      <c r="N147" s="132"/>
      <c r="O147" s="7" t="s">
        <v>458</v>
      </c>
      <c r="P147" s="7">
        <v>2022</v>
      </c>
      <c r="Q147" s="7">
        <v>2022</v>
      </c>
    </row>
    <row r="148" spans="1:17" ht="20.100000000000001" customHeight="1" x14ac:dyDescent="0.25">
      <c r="A148" s="128"/>
      <c r="B148" s="128"/>
      <c r="C148" s="128"/>
      <c r="D148" s="128"/>
      <c r="E148" s="40" t="s">
        <v>459</v>
      </c>
      <c r="F148" s="5">
        <f>_xlfn.XLOOKUP('PS-CBA groups'!H148,'Investment Project Main Info'!$E$4:$E$239,'Investment Project Main Info'!$M$4:$M$239)</f>
        <v>2023</v>
      </c>
      <c r="G148" s="5">
        <f>_xlfn.XLOOKUP(H148,'Investment Project Main Info'!$E$4:$E$239,'Investment Project Main Info'!$N$4:$N$239)</f>
        <v>2023</v>
      </c>
      <c r="H148" s="40" t="s">
        <v>460</v>
      </c>
      <c r="I148" s="41">
        <v>2023</v>
      </c>
      <c r="J148" s="41">
        <v>2023</v>
      </c>
      <c r="K148" s="41" t="s">
        <v>214</v>
      </c>
      <c r="L148" s="41" t="s">
        <v>215</v>
      </c>
      <c r="M148" s="130"/>
      <c r="N148" s="132"/>
      <c r="O148" s="7" t="s">
        <v>460</v>
      </c>
      <c r="P148" s="7">
        <v>2023</v>
      </c>
      <c r="Q148" s="7">
        <v>2023</v>
      </c>
    </row>
    <row r="149" spans="1:17" ht="20.100000000000001" customHeight="1" x14ac:dyDescent="0.25">
      <c r="A149" s="128"/>
      <c r="B149" s="128"/>
      <c r="C149" s="128"/>
      <c r="D149" s="128"/>
      <c r="E149" s="8" t="s">
        <v>453</v>
      </c>
      <c r="F149" s="5">
        <f>_xlfn.XLOOKUP('PS-CBA groups'!H149,'Investment Project Main Info'!$E$4:$E$239,'Investment Project Main Info'!$M$4:$M$239)</f>
        <v>2020</v>
      </c>
      <c r="G149" s="5">
        <f>_xlfn.XLOOKUP(H149,'Investment Project Main Info'!$E$4:$E$239,'Investment Project Main Info'!$N$4:$N$239)</f>
        <v>2020</v>
      </c>
      <c r="H149" s="8" t="s">
        <v>454</v>
      </c>
      <c r="I149" s="9">
        <v>2020</v>
      </c>
      <c r="J149" s="9">
        <v>2020</v>
      </c>
      <c r="K149" s="9" t="s">
        <v>55</v>
      </c>
      <c r="L149" s="9" t="s">
        <v>56</v>
      </c>
      <c r="M149" s="130"/>
      <c r="N149" s="132"/>
      <c r="O149" s="7" t="s">
        <v>454</v>
      </c>
      <c r="P149" s="7">
        <v>2020</v>
      </c>
      <c r="Q149" s="7">
        <v>2020</v>
      </c>
    </row>
    <row r="150" spans="1:17" ht="20.100000000000001" customHeight="1" x14ac:dyDescent="0.25">
      <c r="A150" s="128"/>
      <c r="B150" s="128"/>
      <c r="C150" s="128"/>
      <c r="D150" s="128"/>
      <c r="E150" s="40" t="s">
        <v>477</v>
      </c>
      <c r="F150" s="5">
        <f>_xlfn.XLOOKUP('PS-CBA groups'!H150,'Investment Project Main Info'!$E$4:$E$239,'Investment Project Main Info'!$M$4:$M$239)</f>
        <v>2026</v>
      </c>
      <c r="G150" s="5">
        <f>_xlfn.XLOOKUP(H150,'Investment Project Main Info'!$E$4:$E$239,'Investment Project Main Info'!$N$4:$N$239)</f>
        <v>2026</v>
      </c>
      <c r="H150" s="40" t="s">
        <v>478</v>
      </c>
      <c r="I150" s="41">
        <v>2026</v>
      </c>
      <c r="J150" s="41">
        <v>2026</v>
      </c>
      <c r="K150" s="41" t="s">
        <v>55</v>
      </c>
      <c r="L150" s="41" t="s">
        <v>56</v>
      </c>
      <c r="M150" s="130"/>
      <c r="N150" s="132"/>
      <c r="O150" s="7" t="s">
        <v>478</v>
      </c>
      <c r="P150" s="7">
        <v>2026</v>
      </c>
      <c r="Q150" s="7">
        <v>2026</v>
      </c>
    </row>
    <row r="151" spans="1:17" ht="20.100000000000001" customHeight="1" x14ac:dyDescent="0.25">
      <c r="A151" s="128"/>
      <c r="B151" s="128"/>
      <c r="C151" s="128"/>
      <c r="D151" s="128"/>
      <c r="E151" s="10" t="s">
        <v>479</v>
      </c>
      <c r="F151" s="5">
        <f>_xlfn.XLOOKUP('PS-CBA groups'!H151,'Investment Project Main Info'!$E$4:$E$239,'Investment Project Main Info'!$M$4:$M$239)</f>
        <v>2026</v>
      </c>
      <c r="G151" s="5">
        <f>_xlfn.XLOOKUP(H151,'Investment Project Main Info'!$E$4:$E$239,'Investment Project Main Info'!$N$4:$N$239)</f>
        <v>2026</v>
      </c>
      <c r="H151" s="10" t="s">
        <v>480</v>
      </c>
      <c r="I151" s="11">
        <v>2026</v>
      </c>
      <c r="J151" s="11">
        <v>2026</v>
      </c>
      <c r="K151" s="11" t="s">
        <v>55</v>
      </c>
      <c r="L151" s="11" t="s">
        <v>56</v>
      </c>
      <c r="M151" s="130"/>
      <c r="N151" s="132"/>
      <c r="O151" s="7" t="s">
        <v>480</v>
      </c>
      <c r="P151" s="7">
        <v>2026</v>
      </c>
      <c r="Q151" s="7">
        <v>2026</v>
      </c>
    </row>
    <row r="152" spans="1:17" x14ac:dyDescent="0.25">
      <c r="A152" s="135">
        <f>A141+1</f>
        <v>4</v>
      </c>
      <c r="B152" s="135" t="s">
        <v>79</v>
      </c>
      <c r="C152" s="135" t="s">
        <v>481</v>
      </c>
      <c r="D152" s="135" t="s">
        <v>482</v>
      </c>
      <c r="E152" s="8" t="s">
        <v>467</v>
      </c>
      <c r="F152" s="5">
        <f>_xlfn.XLOOKUP('PS-CBA groups'!H152,'Investment Project Main Info'!$E$4:$E$239,'Investment Project Main Info'!$M$4:$M$239)</f>
        <v>2024</v>
      </c>
      <c r="G152" s="5">
        <f>_xlfn.XLOOKUP(H152,'Investment Project Main Info'!$E$4:$E$239,'Investment Project Main Info'!$N$4:$N$239)</f>
        <v>2024</v>
      </c>
      <c r="H152" s="8" t="s">
        <v>468</v>
      </c>
      <c r="I152" s="9">
        <v>2024</v>
      </c>
      <c r="J152" s="9">
        <v>2024</v>
      </c>
      <c r="K152" s="9" t="s">
        <v>469</v>
      </c>
      <c r="L152" s="9" t="s">
        <v>470</v>
      </c>
      <c r="M152" s="136" t="s">
        <v>483</v>
      </c>
      <c r="N152" s="138" t="s">
        <v>1207</v>
      </c>
      <c r="O152" s="7" t="s">
        <v>468</v>
      </c>
      <c r="P152" s="7">
        <v>2024</v>
      </c>
      <c r="Q152" s="7">
        <v>2024</v>
      </c>
    </row>
    <row r="153" spans="1:17" ht="28.5" x14ac:dyDescent="0.25">
      <c r="A153" s="128"/>
      <c r="B153" s="128"/>
      <c r="C153" s="128"/>
      <c r="D153" s="128"/>
      <c r="E153" s="75" t="s">
        <v>471</v>
      </c>
      <c r="F153" s="5">
        <f>_xlfn.XLOOKUP('PS-CBA groups'!H153,'Investment Project Main Info'!$E$4:$E$239,'Investment Project Main Info'!$M$4:$M$239)</f>
        <v>2025</v>
      </c>
      <c r="G153" s="5">
        <f>_xlfn.XLOOKUP(H153,'Investment Project Main Info'!$E$4:$E$239,'Investment Project Main Info'!$N$4:$N$239)</f>
        <v>2025</v>
      </c>
      <c r="H153" s="10" t="s">
        <v>472</v>
      </c>
      <c r="I153" s="9">
        <v>2025</v>
      </c>
      <c r="J153" s="9">
        <v>2025</v>
      </c>
      <c r="K153" s="76" t="s">
        <v>473</v>
      </c>
      <c r="L153" s="9" t="s">
        <v>474</v>
      </c>
      <c r="M153" s="130"/>
      <c r="N153" s="132"/>
      <c r="O153" s="7" t="s">
        <v>472</v>
      </c>
      <c r="P153" s="7">
        <v>2025</v>
      </c>
      <c r="Q153" s="7">
        <v>2025</v>
      </c>
    </row>
    <row r="154" spans="1:17" ht="18" customHeight="1" x14ac:dyDescent="0.25">
      <c r="A154" s="128"/>
      <c r="B154" s="128"/>
      <c r="C154" s="128"/>
      <c r="D154" s="128"/>
      <c r="E154" s="10" t="s">
        <v>475</v>
      </c>
      <c r="F154" s="5">
        <f>_xlfn.XLOOKUP('PS-CBA groups'!H154,'Investment Project Main Info'!$E$4:$E$239,'Investment Project Main Info'!$M$4:$M$239)</f>
        <v>2025</v>
      </c>
      <c r="G154" s="5">
        <f>_xlfn.XLOOKUP(H154,'Investment Project Main Info'!$E$4:$E$239,'Investment Project Main Info'!$N$4:$N$239)</f>
        <v>2025</v>
      </c>
      <c r="H154" s="10" t="s">
        <v>476</v>
      </c>
      <c r="I154" s="11">
        <v>2025</v>
      </c>
      <c r="J154" s="11">
        <v>2025</v>
      </c>
      <c r="K154" s="16" t="s">
        <v>448</v>
      </c>
      <c r="L154" s="16" t="s">
        <v>215</v>
      </c>
      <c r="M154" s="130"/>
      <c r="N154" s="132"/>
      <c r="O154" s="7" t="s">
        <v>476</v>
      </c>
      <c r="P154" s="7">
        <v>2025</v>
      </c>
      <c r="Q154" s="7">
        <v>2025</v>
      </c>
    </row>
    <row r="155" spans="1:17" ht="18" customHeight="1" x14ac:dyDescent="0.25">
      <c r="A155" s="128"/>
      <c r="B155" s="128"/>
      <c r="C155" s="128"/>
      <c r="D155" s="128"/>
      <c r="E155" s="13" t="s">
        <v>446</v>
      </c>
      <c r="F155" s="5">
        <f>_xlfn.XLOOKUP('PS-CBA groups'!H155,'Investment Project Main Info'!$E$4:$E$239,'Investment Project Main Info'!$M$4:$M$239)</f>
        <v>2020</v>
      </c>
      <c r="G155" s="5">
        <f>_xlfn.XLOOKUP(H155,'Investment Project Main Info'!$E$4:$E$239,'Investment Project Main Info'!$N$4:$N$239)</f>
        <v>2020</v>
      </c>
      <c r="H155" s="13" t="s">
        <v>447</v>
      </c>
      <c r="I155" s="16">
        <v>2020</v>
      </c>
      <c r="J155" s="16">
        <v>2020</v>
      </c>
      <c r="K155" s="16" t="s">
        <v>448</v>
      </c>
      <c r="L155" s="16" t="s">
        <v>215</v>
      </c>
      <c r="M155" s="130"/>
      <c r="N155" s="132"/>
      <c r="O155" s="7" t="s">
        <v>447</v>
      </c>
      <c r="P155" s="7">
        <v>2020</v>
      </c>
      <c r="Q155" s="7">
        <v>2020</v>
      </c>
    </row>
    <row r="156" spans="1:17" ht="18" customHeight="1" x14ac:dyDescent="0.25">
      <c r="A156" s="128"/>
      <c r="B156" s="128"/>
      <c r="C156" s="128"/>
      <c r="D156" s="128"/>
      <c r="E156" s="40" t="s">
        <v>449</v>
      </c>
      <c r="F156" s="5">
        <f>_xlfn.XLOOKUP('PS-CBA groups'!H156,'Investment Project Main Info'!$E$4:$E$239,'Investment Project Main Info'!$M$4:$M$239)</f>
        <v>2020</v>
      </c>
      <c r="G156" s="5">
        <f>_xlfn.XLOOKUP(H156,'Investment Project Main Info'!$E$4:$E$239,'Investment Project Main Info'!$N$4:$N$239)</f>
        <v>2020</v>
      </c>
      <c r="H156" s="40" t="s">
        <v>450</v>
      </c>
      <c r="I156" s="41">
        <v>2020</v>
      </c>
      <c r="J156" s="41">
        <v>2020</v>
      </c>
      <c r="K156" s="41" t="s">
        <v>214</v>
      </c>
      <c r="L156" s="41" t="s">
        <v>215</v>
      </c>
      <c r="M156" s="130"/>
      <c r="N156" s="132"/>
      <c r="O156" s="7" t="s">
        <v>450</v>
      </c>
      <c r="P156" s="7">
        <v>2020</v>
      </c>
      <c r="Q156" s="7">
        <v>2020</v>
      </c>
    </row>
    <row r="157" spans="1:17" ht="18" customHeight="1" x14ac:dyDescent="0.25">
      <c r="A157" s="128"/>
      <c r="B157" s="128"/>
      <c r="C157" s="128"/>
      <c r="D157" s="128"/>
      <c r="E157" s="40" t="s">
        <v>451</v>
      </c>
      <c r="F157" s="5">
        <f>_xlfn.XLOOKUP('PS-CBA groups'!H157,'Investment Project Main Info'!$E$4:$E$239,'Investment Project Main Info'!$M$4:$M$239)</f>
        <v>2023</v>
      </c>
      <c r="G157" s="5">
        <f>_xlfn.XLOOKUP(H157,'Investment Project Main Info'!$E$4:$E$239,'Investment Project Main Info'!$N$4:$N$239)</f>
        <v>2023</v>
      </c>
      <c r="H157" s="40" t="s">
        <v>452</v>
      </c>
      <c r="I157" s="41">
        <v>2023</v>
      </c>
      <c r="J157" s="41">
        <v>2023</v>
      </c>
      <c r="K157" s="41" t="s">
        <v>214</v>
      </c>
      <c r="L157" s="41" t="s">
        <v>215</v>
      </c>
      <c r="M157" s="130"/>
      <c r="N157" s="132"/>
      <c r="O157" s="7" t="s">
        <v>452</v>
      </c>
      <c r="P157" s="7">
        <v>2023</v>
      </c>
      <c r="Q157" s="7">
        <v>2023</v>
      </c>
    </row>
    <row r="158" spans="1:17" ht="18" customHeight="1" x14ac:dyDescent="0.25">
      <c r="A158" s="128"/>
      <c r="B158" s="128"/>
      <c r="C158" s="128"/>
      <c r="D158" s="128"/>
      <c r="E158" s="40" t="s">
        <v>457</v>
      </c>
      <c r="F158" s="5">
        <f>_xlfn.XLOOKUP('PS-CBA groups'!H158,'Investment Project Main Info'!$E$4:$E$239,'Investment Project Main Info'!$M$4:$M$239)</f>
        <v>2022</v>
      </c>
      <c r="G158" s="5">
        <f>_xlfn.XLOOKUP(H158,'Investment Project Main Info'!$E$4:$E$239,'Investment Project Main Info'!$N$4:$N$239)</f>
        <v>2022</v>
      </c>
      <c r="H158" s="40" t="s">
        <v>458</v>
      </c>
      <c r="I158" s="41">
        <v>2022</v>
      </c>
      <c r="J158" s="41">
        <v>2022</v>
      </c>
      <c r="K158" s="41" t="s">
        <v>214</v>
      </c>
      <c r="L158" s="41" t="s">
        <v>215</v>
      </c>
      <c r="M158" s="130"/>
      <c r="N158" s="132"/>
      <c r="O158" s="7" t="s">
        <v>458</v>
      </c>
      <c r="P158" s="7">
        <v>2022</v>
      </c>
      <c r="Q158" s="7">
        <v>2022</v>
      </c>
    </row>
    <row r="159" spans="1:17" ht="18" customHeight="1" x14ac:dyDescent="0.25">
      <c r="A159" s="128"/>
      <c r="B159" s="128"/>
      <c r="C159" s="128"/>
      <c r="D159" s="128"/>
      <c r="E159" s="40" t="s">
        <v>459</v>
      </c>
      <c r="F159" s="5">
        <f>_xlfn.XLOOKUP('PS-CBA groups'!H159,'Investment Project Main Info'!$E$4:$E$239,'Investment Project Main Info'!$M$4:$M$239)</f>
        <v>2023</v>
      </c>
      <c r="G159" s="5">
        <f>_xlfn.XLOOKUP(H159,'Investment Project Main Info'!$E$4:$E$239,'Investment Project Main Info'!$N$4:$N$239)</f>
        <v>2023</v>
      </c>
      <c r="H159" s="40" t="s">
        <v>460</v>
      </c>
      <c r="I159" s="41">
        <v>2023</v>
      </c>
      <c r="J159" s="41">
        <v>2023</v>
      </c>
      <c r="K159" s="41" t="s">
        <v>214</v>
      </c>
      <c r="L159" s="41" t="s">
        <v>215</v>
      </c>
      <c r="M159" s="130"/>
      <c r="N159" s="132"/>
      <c r="O159" s="7" t="s">
        <v>460</v>
      </c>
      <c r="P159" s="7">
        <v>2023</v>
      </c>
      <c r="Q159" s="7">
        <v>2023</v>
      </c>
    </row>
    <row r="160" spans="1:17" ht="18" customHeight="1" x14ac:dyDescent="0.25">
      <c r="A160" s="128"/>
      <c r="B160" s="128"/>
      <c r="C160" s="128"/>
      <c r="D160" s="128"/>
      <c r="E160" s="8" t="s">
        <v>453</v>
      </c>
      <c r="F160" s="5">
        <f>_xlfn.XLOOKUP('PS-CBA groups'!H160,'Investment Project Main Info'!$E$4:$E$239,'Investment Project Main Info'!$M$4:$M$239)</f>
        <v>2020</v>
      </c>
      <c r="G160" s="5">
        <f>_xlfn.XLOOKUP(H160,'Investment Project Main Info'!$E$4:$E$239,'Investment Project Main Info'!$N$4:$N$239)</f>
        <v>2020</v>
      </c>
      <c r="H160" s="8" t="s">
        <v>454</v>
      </c>
      <c r="I160" s="9">
        <v>2020</v>
      </c>
      <c r="J160" s="9">
        <v>2020</v>
      </c>
      <c r="K160" s="9" t="s">
        <v>55</v>
      </c>
      <c r="L160" s="9" t="s">
        <v>56</v>
      </c>
      <c r="M160" s="130"/>
      <c r="N160" s="132"/>
      <c r="O160" s="7" t="s">
        <v>454</v>
      </c>
      <c r="P160" s="7">
        <v>2020</v>
      </c>
      <c r="Q160" s="7">
        <v>2020</v>
      </c>
    </row>
    <row r="161" spans="1:17" ht="18" customHeight="1" x14ac:dyDescent="0.25">
      <c r="A161" s="128"/>
      <c r="B161" s="128"/>
      <c r="C161" s="128"/>
      <c r="D161" s="128"/>
      <c r="E161" s="40" t="s">
        <v>477</v>
      </c>
      <c r="F161" s="5">
        <f>_xlfn.XLOOKUP('PS-CBA groups'!H161,'Investment Project Main Info'!$E$4:$E$239,'Investment Project Main Info'!$M$4:$M$239)</f>
        <v>2026</v>
      </c>
      <c r="G161" s="5">
        <f>_xlfn.XLOOKUP(H161,'Investment Project Main Info'!$E$4:$E$239,'Investment Project Main Info'!$N$4:$N$239)</f>
        <v>2026</v>
      </c>
      <c r="H161" s="40" t="s">
        <v>478</v>
      </c>
      <c r="I161" s="41">
        <v>2026</v>
      </c>
      <c r="J161" s="41">
        <v>2026</v>
      </c>
      <c r="K161" s="41" t="s">
        <v>55</v>
      </c>
      <c r="L161" s="41" t="s">
        <v>56</v>
      </c>
      <c r="M161" s="130"/>
      <c r="N161" s="132"/>
      <c r="O161" s="7" t="s">
        <v>478</v>
      </c>
      <c r="P161" s="7">
        <v>2026</v>
      </c>
      <c r="Q161" s="7">
        <v>2026</v>
      </c>
    </row>
    <row r="162" spans="1:17" ht="18" customHeight="1" x14ac:dyDescent="0.25">
      <c r="A162" s="128"/>
      <c r="B162" s="128"/>
      <c r="C162" s="128"/>
      <c r="D162" s="128"/>
      <c r="E162" s="10" t="s">
        <v>479</v>
      </c>
      <c r="F162" s="5">
        <f>_xlfn.XLOOKUP('PS-CBA groups'!H162,'Investment Project Main Info'!$E$4:$E$239,'Investment Project Main Info'!$M$4:$M$239)</f>
        <v>2026</v>
      </c>
      <c r="G162" s="5">
        <f>_xlfn.XLOOKUP(H162,'Investment Project Main Info'!$E$4:$E$239,'Investment Project Main Info'!$N$4:$N$239)</f>
        <v>2026</v>
      </c>
      <c r="H162" s="10" t="s">
        <v>480</v>
      </c>
      <c r="I162" s="11">
        <v>2026</v>
      </c>
      <c r="J162" s="11">
        <v>2026</v>
      </c>
      <c r="K162" s="11" t="s">
        <v>55</v>
      </c>
      <c r="L162" s="11" t="s">
        <v>56</v>
      </c>
      <c r="M162" s="130"/>
      <c r="N162" s="132"/>
      <c r="O162" s="7" t="s">
        <v>480</v>
      </c>
      <c r="P162" s="7">
        <v>2026</v>
      </c>
      <c r="Q162" s="7">
        <v>2026</v>
      </c>
    </row>
    <row r="163" spans="1:17" ht="18" customHeight="1" x14ac:dyDescent="0.25">
      <c r="A163" s="128"/>
      <c r="B163" s="128"/>
      <c r="C163" s="128"/>
      <c r="D163" s="128"/>
      <c r="E163" s="40" t="s">
        <v>355</v>
      </c>
      <c r="F163" s="5">
        <f>_xlfn.XLOOKUP('PS-CBA groups'!H163,'Investment Project Main Info'!$E$4:$E$239,'Investment Project Main Info'!$M$4:$M$239)</f>
        <v>2023</v>
      </c>
      <c r="G163" s="5">
        <f>_xlfn.XLOOKUP(H163,'Investment Project Main Info'!$E$4:$E$239,'Investment Project Main Info'!$N$4:$N$239)</f>
        <v>2025</v>
      </c>
      <c r="H163" s="40" t="s">
        <v>356</v>
      </c>
      <c r="I163" s="41">
        <v>2023</v>
      </c>
      <c r="J163" s="41">
        <v>2025</v>
      </c>
      <c r="K163" s="59" t="s">
        <v>182</v>
      </c>
      <c r="L163" s="59" t="s">
        <v>177</v>
      </c>
      <c r="M163" s="130"/>
      <c r="N163" s="132"/>
      <c r="O163" s="7" t="s">
        <v>356</v>
      </c>
      <c r="P163" s="7">
        <v>2023</v>
      </c>
      <c r="Q163" s="7">
        <v>2025</v>
      </c>
    </row>
    <row r="164" spans="1:17" ht="28.5" x14ac:dyDescent="0.25">
      <c r="A164" s="135">
        <f>A152+1</f>
        <v>5</v>
      </c>
      <c r="B164" s="135" t="s">
        <v>79</v>
      </c>
      <c r="C164" s="135" t="s">
        <v>484</v>
      </c>
      <c r="D164" s="135" t="s">
        <v>485</v>
      </c>
      <c r="E164" s="13" t="s">
        <v>486</v>
      </c>
      <c r="F164" s="5">
        <f>_xlfn.XLOOKUP('PS-CBA groups'!H164,'Investment Project Main Info'!$E$4:$E$239,'Investment Project Main Info'!$M$4:$M$239)</f>
        <v>2022</v>
      </c>
      <c r="G164" s="5">
        <f>_xlfn.XLOOKUP(H164,'Investment Project Main Info'!$E$4:$E$239,'Investment Project Main Info'!$N$4:$N$239)</f>
        <v>2023</v>
      </c>
      <c r="H164" s="13" t="s">
        <v>487</v>
      </c>
      <c r="I164" s="16">
        <v>2022</v>
      </c>
      <c r="J164" s="16">
        <v>2023</v>
      </c>
      <c r="K164" s="16" t="s">
        <v>488</v>
      </c>
      <c r="L164" s="16" t="s">
        <v>489</v>
      </c>
      <c r="M164" s="136" t="s">
        <v>520</v>
      </c>
      <c r="N164" s="138" t="s">
        <v>525</v>
      </c>
      <c r="O164" s="36" t="s">
        <v>487</v>
      </c>
      <c r="P164" s="36">
        <v>2022</v>
      </c>
      <c r="Q164" s="36">
        <v>2023</v>
      </c>
    </row>
    <row r="165" spans="1:17" ht="18" customHeight="1" x14ac:dyDescent="0.25">
      <c r="A165" s="128"/>
      <c r="B165" s="128"/>
      <c r="C165" s="128"/>
      <c r="D165" s="128"/>
      <c r="E165" s="8" t="s">
        <v>467</v>
      </c>
      <c r="F165" s="5">
        <f>_xlfn.XLOOKUP('PS-CBA groups'!H165,'Investment Project Main Info'!$E$4:$E$239,'Investment Project Main Info'!$M$4:$M$239)</f>
        <v>2024</v>
      </c>
      <c r="G165" s="5">
        <f>_xlfn.XLOOKUP(H165,'Investment Project Main Info'!$E$4:$E$239,'Investment Project Main Info'!$N$4:$N$239)</f>
        <v>2024</v>
      </c>
      <c r="H165" s="8" t="s">
        <v>468</v>
      </c>
      <c r="I165" s="9">
        <v>2024</v>
      </c>
      <c r="J165" s="9">
        <v>2024</v>
      </c>
      <c r="K165" s="9" t="s">
        <v>469</v>
      </c>
      <c r="L165" s="9" t="s">
        <v>470</v>
      </c>
      <c r="M165" s="130"/>
      <c r="N165" s="132"/>
      <c r="O165" s="7" t="s">
        <v>468</v>
      </c>
      <c r="P165" s="7">
        <v>2024</v>
      </c>
      <c r="Q165" s="7">
        <v>2024</v>
      </c>
    </row>
    <row r="166" spans="1:17" ht="30" customHeight="1" x14ac:dyDescent="0.25">
      <c r="A166" s="128"/>
      <c r="B166" s="128"/>
      <c r="C166" s="128"/>
      <c r="D166" s="128"/>
      <c r="E166" s="75" t="s">
        <v>471</v>
      </c>
      <c r="F166" s="5">
        <f>_xlfn.XLOOKUP('PS-CBA groups'!H166,'Investment Project Main Info'!$E$4:$E$239,'Investment Project Main Info'!$M$4:$M$239)</f>
        <v>2025</v>
      </c>
      <c r="G166" s="5">
        <f>_xlfn.XLOOKUP(H166,'Investment Project Main Info'!$E$4:$E$239,'Investment Project Main Info'!$N$4:$N$239)</f>
        <v>2025</v>
      </c>
      <c r="H166" s="10" t="s">
        <v>472</v>
      </c>
      <c r="I166" s="9">
        <v>2025</v>
      </c>
      <c r="J166" s="9">
        <v>2025</v>
      </c>
      <c r="K166" s="76" t="s">
        <v>473</v>
      </c>
      <c r="L166" s="9" t="s">
        <v>474</v>
      </c>
      <c r="M166" s="130"/>
      <c r="N166" s="132"/>
      <c r="O166" s="7" t="s">
        <v>472</v>
      </c>
      <c r="P166" s="7">
        <v>2025</v>
      </c>
      <c r="Q166" s="7">
        <v>2025</v>
      </c>
    </row>
    <row r="167" spans="1:17" ht="18" customHeight="1" x14ac:dyDescent="0.25">
      <c r="A167" s="128"/>
      <c r="B167" s="128"/>
      <c r="C167" s="128"/>
      <c r="D167" s="128"/>
      <c r="E167" s="10" t="s">
        <v>475</v>
      </c>
      <c r="F167" s="5">
        <f>_xlfn.XLOOKUP('PS-CBA groups'!H167,'Investment Project Main Info'!$E$4:$E$239,'Investment Project Main Info'!$M$4:$M$239)</f>
        <v>2025</v>
      </c>
      <c r="G167" s="5">
        <f>_xlfn.XLOOKUP(H167,'Investment Project Main Info'!$E$4:$E$239,'Investment Project Main Info'!$N$4:$N$239)</f>
        <v>2025</v>
      </c>
      <c r="H167" s="10" t="s">
        <v>476</v>
      </c>
      <c r="I167" s="11">
        <v>2025</v>
      </c>
      <c r="J167" s="11">
        <v>2025</v>
      </c>
      <c r="K167" s="16" t="s">
        <v>448</v>
      </c>
      <c r="L167" s="16" t="s">
        <v>215</v>
      </c>
      <c r="M167" s="130"/>
      <c r="N167" s="132"/>
      <c r="O167" s="7" t="s">
        <v>476</v>
      </c>
      <c r="P167" s="7">
        <v>2025</v>
      </c>
      <c r="Q167" s="7">
        <v>2025</v>
      </c>
    </row>
    <row r="168" spans="1:17" ht="18" customHeight="1" x14ac:dyDescent="0.25">
      <c r="A168" s="128"/>
      <c r="B168" s="128"/>
      <c r="C168" s="128"/>
      <c r="D168" s="128"/>
      <c r="E168" s="13" t="s">
        <v>446</v>
      </c>
      <c r="F168" s="5">
        <f>_xlfn.XLOOKUP('PS-CBA groups'!H168,'Investment Project Main Info'!$E$4:$E$239,'Investment Project Main Info'!$M$4:$M$239)</f>
        <v>2020</v>
      </c>
      <c r="G168" s="5">
        <f>_xlfn.XLOOKUP(H168,'Investment Project Main Info'!$E$4:$E$239,'Investment Project Main Info'!$N$4:$N$239)</f>
        <v>2020</v>
      </c>
      <c r="H168" s="13" t="s">
        <v>447</v>
      </c>
      <c r="I168" s="16">
        <v>2020</v>
      </c>
      <c r="J168" s="16">
        <v>2020</v>
      </c>
      <c r="K168" s="16" t="s">
        <v>448</v>
      </c>
      <c r="L168" s="16" t="s">
        <v>215</v>
      </c>
      <c r="M168" s="130"/>
      <c r="N168" s="132"/>
      <c r="O168" s="7" t="s">
        <v>447</v>
      </c>
      <c r="P168" s="7">
        <v>2020</v>
      </c>
      <c r="Q168" s="7">
        <v>2020</v>
      </c>
    </row>
    <row r="169" spans="1:17" ht="18" customHeight="1" x14ac:dyDescent="0.25">
      <c r="A169" s="128"/>
      <c r="B169" s="128"/>
      <c r="C169" s="128"/>
      <c r="D169" s="128"/>
      <c r="E169" s="40" t="s">
        <v>449</v>
      </c>
      <c r="F169" s="5">
        <f>_xlfn.XLOOKUP('PS-CBA groups'!H169,'Investment Project Main Info'!$E$4:$E$239,'Investment Project Main Info'!$M$4:$M$239)</f>
        <v>2020</v>
      </c>
      <c r="G169" s="5">
        <f>_xlfn.XLOOKUP(H169,'Investment Project Main Info'!$E$4:$E$239,'Investment Project Main Info'!$N$4:$N$239)</f>
        <v>2020</v>
      </c>
      <c r="H169" s="40" t="s">
        <v>450</v>
      </c>
      <c r="I169" s="41">
        <v>2020</v>
      </c>
      <c r="J169" s="41">
        <v>2020</v>
      </c>
      <c r="K169" s="41" t="s">
        <v>214</v>
      </c>
      <c r="L169" s="41" t="s">
        <v>215</v>
      </c>
      <c r="M169" s="130"/>
      <c r="N169" s="132"/>
      <c r="O169" s="7" t="s">
        <v>450</v>
      </c>
      <c r="P169" s="7">
        <v>2020</v>
      </c>
      <c r="Q169" s="7">
        <v>2020</v>
      </c>
    </row>
    <row r="170" spans="1:17" ht="18" customHeight="1" x14ac:dyDescent="0.25">
      <c r="A170" s="128"/>
      <c r="B170" s="128"/>
      <c r="C170" s="128"/>
      <c r="D170" s="128"/>
      <c r="E170" s="40" t="s">
        <v>451</v>
      </c>
      <c r="F170" s="5">
        <f>_xlfn.XLOOKUP('PS-CBA groups'!H170,'Investment Project Main Info'!$E$4:$E$239,'Investment Project Main Info'!$M$4:$M$239)</f>
        <v>2023</v>
      </c>
      <c r="G170" s="5">
        <f>_xlfn.XLOOKUP(H170,'Investment Project Main Info'!$E$4:$E$239,'Investment Project Main Info'!$N$4:$N$239)</f>
        <v>2023</v>
      </c>
      <c r="H170" s="40" t="s">
        <v>452</v>
      </c>
      <c r="I170" s="41">
        <v>2023</v>
      </c>
      <c r="J170" s="41">
        <v>2023</v>
      </c>
      <c r="K170" s="41" t="s">
        <v>214</v>
      </c>
      <c r="L170" s="41" t="s">
        <v>215</v>
      </c>
      <c r="M170" s="130"/>
      <c r="N170" s="132"/>
      <c r="O170" s="7" t="s">
        <v>452</v>
      </c>
      <c r="P170" s="7">
        <v>2023</v>
      </c>
      <c r="Q170" s="7">
        <v>2023</v>
      </c>
    </row>
    <row r="171" spans="1:17" ht="18" customHeight="1" x14ac:dyDescent="0.25">
      <c r="A171" s="128"/>
      <c r="B171" s="128"/>
      <c r="C171" s="128"/>
      <c r="D171" s="128"/>
      <c r="E171" s="40" t="s">
        <v>457</v>
      </c>
      <c r="F171" s="5">
        <f>_xlfn.XLOOKUP('PS-CBA groups'!H171,'Investment Project Main Info'!$E$4:$E$239,'Investment Project Main Info'!$M$4:$M$239)</f>
        <v>2022</v>
      </c>
      <c r="G171" s="5">
        <f>_xlfn.XLOOKUP(H171,'Investment Project Main Info'!$E$4:$E$239,'Investment Project Main Info'!$N$4:$N$239)</f>
        <v>2022</v>
      </c>
      <c r="H171" s="40" t="s">
        <v>458</v>
      </c>
      <c r="I171" s="41">
        <v>2022</v>
      </c>
      <c r="J171" s="41">
        <v>2022</v>
      </c>
      <c r="K171" s="41" t="s">
        <v>214</v>
      </c>
      <c r="L171" s="41" t="s">
        <v>215</v>
      </c>
      <c r="M171" s="130"/>
      <c r="N171" s="132"/>
      <c r="O171" s="7" t="s">
        <v>458</v>
      </c>
      <c r="P171" s="7">
        <v>2022</v>
      </c>
      <c r="Q171" s="7">
        <v>2022</v>
      </c>
    </row>
    <row r="172" spans="1:17" ht="18" customHeight="1" x14ac:dyDescent="0.25">
      <c r="A172" s="128"/>
      <c r="B172" s="128"/>
      <c r="C172" s="128"/>
      <c r="D172" s="128"/>
      <c r="E172" s="40" t="s">
        <v>459</v>
      </c>
      <c r="F172" s="5">
        <f>_xlfn.XLOOKUP('PS-CBA groups'!H172,'Investment Project Main Info'!$E$4:$E$239,'Investment Project Main Info'!$M$4:$M$239)</f>
        <v>2023</v>
      </c>
      <c r="G172" s="5">
        <f>_xlfn.XLOOKUP(H172,'Investment Project Main Info'!$E$4:$E$239,'Investment Project Main Info'!$N$4:$N$239)</f>
        <v>2023</v>
      </c>
      <c r="H172" s="40" t="s">
        <v>460</v>
      </c>
      <c r="I172" s="41">
        <v>2023</v>
      </c>
      <c r="J172" s="41">
        <v>2023</v>
      </c>
      <c r="K172" s="41" t="s">
        <v>214</v>
      </c>
      <c r="L172" s="41" t="s">
        <v>215</v>
      </c>
      <c r="M172" s="130"/>
      <c r="N172" s="132"/>
      <c r="O172" s="7" t="s">
        <v>460</v>
      </c>
      <c r="P172" s="7">
        <v>2023</v>
      </c>
      <c r="Q172" s="7">
        <v>2023</v>
      </c>
    </row>
    <row r="173" spans="1:17" ht="18" customHeight="1" x14ac:dyDescent="0.25">
      <c r="A173" s="128"/>
      <c r="B173" s="128"/>
      <c r="C173" s="128"/>
      <c r="D173" s="128"/>
      <c r="E173" s="8" t="s">
        <v>453</v>
      </c>
      <c r="F173" s="5">
        <f>_xlfn.XLOOKUP('PS-CBA groups'!H173,'Investment Project Main Info'!$E$4:$E$239,'Investment Project Main Info'!$M$4:$M$239)</f>
        <v>2020</v>
      </c>
      <c r="G173" s="5">
        <f>_xlfn.XLOOKUP(H173,'Investment Project Main Info'!$E$4:$E$239,'Investment Project Main Info'!$N$4:$N$239)</f>
        <v>2020</v>
      </c>
      <c r="H173" s="8" t="s">
        <v>454</v>
      </c>
      <c r="I173" s="9">
        <v>2020</v>
      </c>
      <c r="J173" s="9">
        <v>2020</v>
      </c>
      <c r="K173" s="9" t="s">
        <v>55</v>
      </c>
      <c r="L173" s="9" t="s">
        <v>56</v>
      </c>
      <c r="M173" s="130"/>
      <c r="N173" s="132"/>
      <c r="O173" s="7" t="s">
        <v>454</v>
      </c>
      <c r="P173" s="7">
        <v>2020</v>
      </c>
      <c r="Q173" s="7">
        <v>2020</v>
      </c>
    </row>
    <row r="174" spans="1:17" ht="18" customHeight="1" x14ac:dyDescent="0.25">
      <c r="A174" s="128"/>
      <c r="B174" s="128"/>
      <c r="C174" s="128"/>
      <c r="D174" s="128"/>
      <c r="E174" s="40" t="s">
        <v>477</v>
      </c>
      <c r="F174" s="5">
        <f>_xlfn.XLOOKUP('PS-CBA groups'!H174,'Investment Project Main Info'!$E$4:$E$239,'Investment Project Main Info'!$M$4:$M$239)</f>
        <v>2026</v>
      </c>
      <c r="G174" s="5">
        <f>_xlfn.XLOOKUP(H174,'Investment Project Main Info'!$E$4:$E$239,'Investment Project Main Info'!$N$4:$N$239)</f>
        <v>2026</v>
      </c>
      <c r="H174" s="40" t="s">
        <v>478</v>
      </c>
      <c r="I174" s="41">
        <v>2026</v>
      </c>
      <c r="J174" s="41">
        <v>2026</v>
      </c>
      <c r="K174" s="41" t="s">
        <v>55</v>
      </c>
      <c r="L174" s="41" t="s">
        <v>56</v>
      </c>
      <c r="M174" s="130"/>
      <c r="N174" s="132"/>
      <c r="O174" s="7" t="s">
        <v>478</v>
      </c>
      <c r="P174" s="7">
        <v>2026</v>
      </c>
      <c r="Q174" s="7">
        <v>2026</v>
      </c>
    </row>
    <row r="175" spans="1:17" ht="18" customHeight="1" x14ac:dyDescent="0.25">
      <c r="A175" s="140"/>
      <c r="B175" s="140"/>
      <c r="C175" s="140"/>
      <c r="D175" s="140"/>
      <c r="E175" s="10" t="s">
        <v>479</v>
      </c>
      <c r="F175" s="5">
        <f>_xlfn.XLOOKUP('PS-CBA groups'!H175,'Investment Project Main Info'!$E$4:$E$239,'Investment Project Main Info'!$M$4:$M$239)</f>
        <v>2026</v>
      </c>
      <c r="G175" s="5">
        <f>_xlfn.XLOOKUP(H175,'Investment Project Main Info'!$E$4:$E$239,'Investment Project Main Info'!$N$4:$N$239)</f>
        <v>2026</v>
      </c>
      <c r="H175" s="10" t="s">
        <v>480</v>
      </c>
      <c r="I175" s="11">
        <v>2026</v>
      </c>
      <c r="J175" s="11">
        <v>2026</v>
      </c>
      <c r="K175" s="11" t="s">
        <v>55</v>
      </c>
      <c r="L175" s="11" t="s">
        <v>56</v>
      </c>
      <c r="M175" s="137"/>
      <c r="N175" s="139"/>
      <c r="O175" s="7" t="s">
        <v>480</v>
      </c>
      <c r="P175" s="7">
        <v>2026</v>
      </c>
      <c r="Q175" s="77">
        <v>2026</v>
      </c>
    </row>
    <row r="176" spans="1:17" ht="28.5" x14ac:dyDescent="0.25">
      <c r="A176" s="135">
        <f>A164+1</f>
        <v>6</v>
      </c>
      <c r="B176" s="135" t="s">
        <v>79</v>
      </c>
      <c r="C176" s="135" t="s">
        <v>490</v>
      </c>
      <c r="D176" s="135" t="s">
        <v>491</v>
      </c>
      <c r="E176" s="13" t="s">
        <v>486</v>
      </c>
      <c r="F176" s="5">
        <f>_xlfn.XLOOKUP('PS-CBA groups'!H176,'Investment Project Main Info'!$E$4:$E$239,'Investment Project Main Info'!$M$4:$M$239)</f>
        <v>2022</v>
      </c>
      <c r="G176" s="5">
        <f>_xlfn.XLOOKUP(H176,'Investment Project Main Info'!$E$4:$E$239,'Investment Project Main Info'!$N$4:$N$239)</f>
        <v>2023</v>
      </c>
      <c r="H176" s="13" t="s">
        <v>487</v>
      </c>
      <c r="I176" s="16">
        <v>2022</v>
      </c>
      <c r="J176" s="16">
        <v>2023</v>
      </c>
      <c r="K176" s="16" t="s">
        <v>488</v>
      </c>
      <c r="L176" s="16" t="s">
        <v>489</v>
      </c>
      <c r="M176" s="136" t="s">
        <v>521</v>
      </c>
      <c r="N176" s="138" t="s">
        <v>1208</v>
      </c>
      <c r="O176" s="36" t="s">
        <v>487</v>
      </c>
      <c r="P176" s="36">
        <v>2022</v>
      </c>
      <c r="Q176" s="36">
        <v>2023</v>
      </c>
    </row>
    <row r="177" spans="1:17" ht="30.75" customHeight="1" x14ac:dyDescent="0.25">
      <c r="A177" s="128"/>
      <c r="B177" s="128"/>
      <c r="C177" s="128"/>
      <c r="D177" s="128"/>
      <c r="E177" s="8" t="s">
        <v>467</v>
      </c>
      <c r="F177" s="5">
        <f>_xlfn.XLOOKUP('PS-CBA groups'!H177,'Investment Project Main Info'!$E$4:$E$239,'Investment Project Main Info'!$M$4:$M$239)</f>
        <v>2024</v>
      </c>
      <c r="G177" s="5">
        <f>_xlfn.XLOOKUP(H177,'Investment Project Main Info'!$E$4:$E$239,'Investment Project Main Info'!$N$4:$N$239)</f>
        <v>2024</v>
      </c>
      <c r="H177" s="8" t="s">
        <v>468</v>
      </c>
      <c r="I177" s="9">
        <v>2024</v>
      </c>
      <c r="J177" s="9">
        <v>2024</v>
      </c>
      <c r="K177" s="9" t="s">
        <v>469</v>
      </c>
      <c r="L177" s="9" t="s">
        <v>470</v>
      </c>
      <c r="M177" s="130"/>
      <c r="N177" s="132"/>
      <c r="O177" s="7" t="s">
        <v>468</v>
      </c>
      <c r="P177" s="7">
        <v>2024</v>
      </c>
      <c r="Q177" s="7">
        <v>2024</v>
      </c>
    </row>
    <row r="178" spans="1:17" ht="28.5" x14ac:dyDescent="0.25">
      <c r="A178" s="128"/>
      <c r="B178" s="128"/>
      <c r="C178" s="128"/>
      <c r="D178" s="128"/>
      <c r="E178" s="75" t="s">
        <v>471</v>
      </c>
      <c r="F178" s="5">
        <f>_xlfn.XLOOKUP('PS-CBA groups'!H178,'Investment Project Main Info'!$E$4:$E$239,'Investment Project Main Info'!$M$4:$M$239)</f>
        <v>2025</v>
      </c>
      <c r="G178" s="5">
        <f>_xlfn.XLOOKUP(H178,'Investment Project Main Info'!$E$4:$E$239,'Investment Project Main Info'!$N$4:$N$239)</f>
        <v>2025</v>
      </c>
      <c r="H178" s="10" t="s">
        <v>472</v>
      </c>
      <c r="I178" s="9">
        <v>2025</v>
      </c>
      <c r="J178" s="9">
        <v>2025</v>
      </c>
      <c r="K178" s="76" t="s">
        <v>473</v>
      </c>
      <c r="L178" s="9" t="s">
        <v>474</v>
      </c>
      <c r="M178" s="130"/>
      <c r="N178" s="132"/>
      <c r="O178" s="7" t="s">
        <v>472</v>
      </c>
      <c r="P178" s="7">
        <v>2025</v>
      </c>
      <c r="Q178" s="7">
        <v>2025</v>
      </c>
    </row>
    <row r="179" spans="1:17" x14ac:dyDescent="0.25">
      <c r="A179" s="128"/>
      <c r="B179" s="128"/>
      <c r="C179" s="128"/>
      <c r="D179" s="128"/>
      <c r="E179" s="10" t="s">
        <v>475</v>
      </c>
      <c r="F179" s="5">
        <f>_xlfn.XLOOKUP('PS-CBA groups'!H179,'Investment Project Main Info'!$E$4:$E$239,'Investment Project Main Info'!$M$4:$M$239)</f>
        <v>2025</v>
      </c>
      <c r="G179" s="5">
        <f>_xlfn.XLOOKUP(H179,'Investment Project Main Info'!$E$4:$E$239,'Investment Project Main Info'!$N$4:$N$239)</f>
        <v>2025</v>
      </c>
      <c r="H179" s="10" t="s">
        <v>476</v>
      </c>
      <c r="I179" s="11">
        <v>2025</v>
      </c>
      <c r="J179" s="11">
        <v>2025</v>
      </c>
      <c r="K179" s="16" t="s">
        <v>448</v>
      </c>
      <c r="L179" s="16" t="s">
        <v>215</v>
      </c>
      <c r="M179" s="130"/>
      <c r="N179" s="132"/>
      <c r="O179" s="7" t="s">
        <v>476</v>
      </c>
      <c r="P179" s="7">
        <v>2025</v>
      </c>
      <c r="Q179" s="7">
        <v>2025</v>
      </c>
    </row>
    <row r="180" spans="1:17" x14ac:dyDescent="0.25">
      <c r="A180" s="128"/>
      <c r="B180" s="128"/>
      <c r="C180" s="128"/>
      <c r="D180" s="128"/>
      <c r="E180" s="13" t="s">
        <v>446</v>
      </c>
      <c r="F180" s="5">
        <f>_xlfn.XLOOKUP('PS-CBA groups'!H180,'Investment Project Main Info'!$E$4:$E$239,'Investment Project Main Info'!$M$4:$M$239)</f>
        <v>2020</v>
      </c>
      <c r="G180" s="5">
        <f>_xlfn.XLOOKUP(H180,'Investment Project Main Info'!$E$4:$E$239,'Investment Project Main Info'!$N$4:$N$239)</f>
        <v>2020</v>
      </c>
      <c r="H180" s="13" t="s">
        <v>447</v>
      </c>
      <c r="I180" s="16">
        <v>2020</v>
      </c>
      <c r="J180" s="16">
        <v>2020</v>
      </c>
      <c r="K180" s="16" t="s">
        <v>448</v>
      </c>
      <c r="L180" s="16" t="s">
        <v>215</v>
      </c>
      <c r="M180" s="130"/>
      <c r="N180" s="132"/>
      <c r="O180" s="7" t="s">
        <v>447</v>
      </c>
      <c r="P180" s="7">
        <v>2020</v>
      </c>
      <c r="Q180" s="7">
        <v>2020</v>
      </c>
    </row>
    <row r="181" spans="1:17" x14ac:dyDescent="0.25">
      <c r="A181" s="128"/>
      <c r="B181" s="128"/>
      <c r="C181" s="128"/>
      <c r="D181" s="128"/>
      <c r="E181" s="40" t="s">
        <v>449</v>
      </c>
      <c r="F181" s="5">
        <f>_xlfn.XLOOKUP('PS-CBA groups'!H181,'Investment Project Main Info'!$E$4:$E$239,'Investment Project Main Info'!$M$4:$M$239)</f>
        <v>2020</v>
      </c>
      <c r="G181" s="5">
        <f>_xlfn.XLOOKUP(H181,'Investment Project Main Info'!$E$4:$E$239,'Investment Project Main Info'!$N$4:$N$239)</f>
        <v>2020</v>
      </c>
      <c r="H181" s="40" t="s">
        <v>450</v>
      </c>
      <c r="I181" s="41">
        <v>2020</v>
      </c>
      <c r="J181" s="41">
        <v>2020</v>
      </c>
      <c r="K181" s="41" t="s">
        <v>214</v>
      </c>
      <c r="L181" s="41" t="s">
        <v>215</v>
      </c>
      <c r="M181" s="130"/>
      <c r="N181" s="132"/>
      <c r="O181" s="7" t="s">
        <v>450</v>
      </c>
      <c r="P181" s="7">
        <v>2020</v>
      </c>
      <c r="Q181" s="7">
        <v>2020</v>
      </c>
    </row>
    <row r="182" spans="1:17" x14ac:dyDescent="0.25">
      <c r="A182" s="128"/>
      <c r="B182" s="128"/>
      <c r="C182" s="128"/>
      <c r="D182" s="128"/>
      <c r="E182" s="40" t="s">
        <v>451</v>
      </c>
      <c r="F182" s="5">
        <f>_xlfn.XLOOKUP('PS-CBA groups'!H182,'Investment Project Main Info'!$E$4:$E$239,'Investment Project Main Info'!$M$4:$M$239)</f>
        <v>2023</v>
      </c>
      <c r="G182" s="5">
        <f>_xlfn.XLOOKUP(H182,'Investment Project Main Info'!$E$4:$E$239,'Investment Project Main Info'!$N$4:$N$239)</f>
        <v>2023</v>
      </c>
      <c r="H182" s="40" t="s">
        <v>452</v>
      </c>
      <c r="I182" s="41">
        <v>2023</v>
      </c>
      <c r="J182" s="41">
        <v>2023</v>
      </c>
      <c r="K182" s="41" t="s">
        <v>214</v>
      </c>
      <c r="L182" s="41" t="s">
        <v>215</v>
      </c>
      <c r="M182" s="130"/>
      <c r="N182" s="132"/>
      <c r="O182" s="7" t="s">
        <v>452</v>
      </c>
      <c r="P182" s="7">
        <v>2023</v>
      </c>
      <c r="Q182" s="7">
        <v>2023</v>
      </c>
    </row>
    <row r="183" spans="1:17" x14ac:dyDescent="0.25">
      <c r="A183" s="128"/>
      <c r="B183" s="128"/>
      <c r="C183" s="128"/>
      <c r="D183" s="128"/>
      <c r="E183" s="40" t="s">
        <v>457</v>
      </c>
      <c r="F183" s="5">
        <f>_xlfn.XLOOKUP('PS-CBA groups'!H183,'Investment Project Main Info'!$E$4:$E$239,'Investment Project Main Info'!$M$4:$M$239)</f>
        <v>2022</v>
      </c>
      <c r="G183" s="5">
        <f>_xlfn.XLOOKUP(H183,'Investment Project Main Info'!$E$4:$E$239,'Investment Project Main Info'!$N$4:$N$239)</f>
        <v>2022</v>
      </c>
      <c r="H183" s="40" t="s">
        <v>458</v>
      </c>
      <c r="I183" s="41">
        <v>2022</v>
      </c>
      <c r="J183" s="41">
        <v>2022</v>
      </c>
      <c r="K183" s="41" t="s">
        <v>214</v>
      </c>
      <c r="L183" s="41" t="s">
        <v>215</v>
      </c>
      <c r="M183" s="130"/>
      <c r="N183" s="132"/>
      <c r="O183" s="7" t="s">
        <v>458</v>
      </c>
      <c r="P183" s="7">
        <v>2022</v>
      </c>
      <c r="Q183" s="7">
        <v>2022</v>
      </c>
    </row>
    <row r="184" spans="1:17" x14ac:dyDescent="0.25">
      <c r="A184" s="128"/>
      <c r="B184" s="128"/>
      <c r="C184" s="128"/>
      <c r="D184" s="128"/>
      <c r="E184" s="40" t="s">
        <v>459</v>
      </c>
      <c r="F184" s="5">
        <f>_xlfn.XLOOKUP('PS-CBA groups'!H184,'Investment Project Main Info'!$E$4:$E$239,'Investment Project Main Info'!$M$4:$M$239)</f>
        <v>2023</v>
      </c>
      <c r="G184" s="5">
        <f>_xlfn.XLOOKUP(H184,'Investment Project Main Info'!$E$4:$E$239,'Investment Project Main Info'!$N$4:$N$239)</f>
        <v>2023</v>
      </c>
      <c r="H184" s="40" t="s">
        <v>460</v>
      </c>
      <c r="I184" s="41">
        <v>2023</v>
      </c>
      <c r="J184" s="41">
        <v>2023</v>
      </c>
      <c r="K184" s="41" t="s">
        <v>214</v>
      </c>
      <c r="L184" s="41" t="s">
        <v>215</v>
      </c>
      <c r="M184" s="130"/>
      <c r="N184" s="132"/>
      <c r="O184" s="7" t="s">
        <v>460</v>
      </c>
      <c r="P184" s="7">
        <v>2023</v>
      </c>
      <c r="Q184" s="7">
        <v>2023</v>
      </c>
    </row>
    <row r="185" spans="1:17" x14ac:dyDescent="0.25">
      <c r="A185" s="128"/>
      <c r="B185" s="128"/>
      <c r="C185" s="128"/>
      <c r="D185" s="128"/>
      <c r="E185" s="8" t="s">
        <v>453</v>
      </c>
      <c r="F185" s="5">
        <f>_xlfn.XLOOKUP('PS-CBA groups'!H185,'Investment Project Main Info'!$E$4:$E$239,'Investment Project Main Info'!$M$4:$M$239)</f>
        <v>2020</v>
      </c>
      <c r="G185" s="5">
        <f>_xlfn.XLOOKUP(H185,'Investment Project Main Info'!$E$4:$E$239,'Investment Project Main Info'!$N$4:$N$239)</f>
        <v>2020</v>
      </c>
      <c r="H185" s="8" t="s">
        <v>454</v>
      </c>
      <c r="I185" s="9">
        <v>2020</v>
      </c>
      <c r="J185" s="9">
        <v>2020</v>
      </c>
      <c r="K185" s="9" t="s">
        <v>55</v>
      </c>
      <c r="L185" s="9" t="s">
        <v>56</v>
      </c>
      <c r="M185" s="130"/>
      <c r="N185" s="132"/>
      <c r="O185" s="7" t="s">
        <v>454</v>
      </c>
      <c r="P185" s="7">
        <v>2020</v>
      </c>
      <c r="Q185" s="7">
        <v>2020</v>
      </c>
    </row>
    <row r="186" spans="1:17" x14ac:dyDescent="0.25">
      <c r="A186" s="128"/>
      <c r="B186" s="128"/>
      <c r="C186" s="128"/>
      <c r="D186" s="128"/>
      <c r="E186" s="40" t="s">
        <v>477</v>
      </c>
      <c r="F186" s="5">
        <f>_xlfn.XLOOKUP('PS-CBA groups'!H186,'Investment Project Main Info'!$E$4:$E$239,'Investment Project Main Info'!$M$4:$M$239)</f>
        <v>2026</v>
      </c>
      <c r="G186" s="5">
        <f>_xlfn.XLOOKUP(H186,'Investment Project Main Info'!$E$4:$E$239,'Investment Project Main Info'!$N$4:$N$239)</f>
        <v>2026</v>
      </c>
      <c r="H186" s="40" t="s">
        <v>478</v>
      </c>
      <c r="I186" s="41">
        <v>2026</v>
      </c>
      <c r="J186" s="41">
        <v>2026</v>
      </c>
      <c r="K186" s="41" t="s">
        <v>55</v>
      </c>
      <c r="L186" s="41" t="s">
        <v>56</v>
      </c>
      <c r="M186" s="130"/>
      <c r="N186" s="132"/>
      <c r="O186" s="7" t="s">
        <v>478</v>
      </c>
      <c r="P186" s="7">
        <v>2026</v>
      </c>
      <c r="Q186" s="7">
        <v>2026</v>
      </c>
    </row>
    <row r="187" spans="1:17" x14ac:dyDescent="0.25">
      <c r="A187" s="128"/>
      <c r="B187" s="128"/>
      <c r="C187" s="128"/>
      <c r="D187" s="128"/>
      <c r="E187" s="10" t="s">
        <v>479</v>
      </c>
      <c r="F187" s="5">
        <f>_xlfn.XLOOKUP('PS-CBA groups'!H187,'Investment Project Main Info'!$E$4:$E$239,'Investment Project Main Info'!$M$4:$M$239)</f>
        <v>2026</v>
      </c>
      <c r="G187" s="5">
        <f>_xlfn.XLOOKUP(H187,'Investment Project Main Info'!$E$4:$E$239,'Investment Project Main Info'!$N$4:$N$239)</f>
        <v>2026</v>
      </c>
      <c r="H187" s="10" t="s">
        <v>480</v>
      </c>
      <c r="I187" s="11">
        <v>2026</v>
      </c>
      <c r="J187" s="11">
        <v>2026</v>
      </c>
      <c r="K187" s="11" t="s">
        <v>55</v>
      </c>
      <c r="L187" s="11" t="s">
        <v>56</v>
      </c>
      <c r="M187" s="130"/>
      <c r="N187" s="132"/>
      <c r="O187" s="7" t="s">
        <v>480</v>
      </c>
      <c r="P187" s="7">
        <v>2026</v>
      </c>
      <c r="Q187" s="7">
        <v>2026</v>
      </c>
    </row>
    <row r="188" spans="1:17" x14ac:dyDescent="0.25">
      <c r="A188" s="128"/>
      <c r="B188" s="128"/>
      <c r="C188" s="128"/>
      <c r="D188" s="128"/>
      <c r="E188" s="40" t="s">
        <v>355</v>
      </c>
      <c r="F188" s="5">
        <f>_xlfn.XLOOKUP('PS-CBA groups'!H188,'Investment Project Main Info'!$E$4:$E$239,'Investment Project Main Info'!$M$4:$M$239)</f>
        <v>2023</v>
      </c>
      <c r="G188" s="5">
        <f>_xlfn.XLOOKUP(H188,'Investment Project Main Info'!$E$4:$E$239,'Investment Project Main Info'!$N$4:$N$239)</f>
        <v>2025</v>
      </c>
      <c r="H188" s="40" t="s">
        <v>356</v>
      </c>
      <c r="I188" s="41">
        <v>2023</v>
      </c>
      <c r="J188" s="41">
        <v>2025</v>
      </c>
      <c r="K188" s="59" t="s">
        <v>182</v>
      </c>
      <c r="L188" s="59" t="s">
        <v>177</v>
      </c>
      <c r="M188" s="130"/>
      <c r="N188" s="132"/>
      <c r="O188" s="7" t="s">
        <v>356</v>
      </c>
      <c r="P188" s="7">
        <v>2023</v>
      </c>
      <c r="Q188" s="7">
        <v>2025</v>
      </c>
    </row>
    <row r="189" spans="1:17" ht="28.5" x14ac:dyDescent="0.25">
      <c r="A189" s="78">
        <f>A176+1</f>
        <v>7</v>
      </c>
      <c r="B189" s="78" t="s">
        <v>79</v>
      </c>
      <c r="C189" s="78" t="s">
        <v>492</v>
      </c>
      <c r="D189" s="78" t="s">
        <v>493</v>
      </c>
      <c r="E189" s="8" t="s">
        <v>494</v>
      </c>
      <c r="F189" s="5">
        <f>_xlfn.XLOOKUP('PS-CBA groups'!H189,'Investment Project Main Info'!$E$4:$E$239,'Investment Project Main Info'!$M$4:$M$239)</f>
        <v>2022</v>
      </c>
      <c r="G189" s="5">
        <f>_xlfn.XLOOKUP(H189,'Investment Project Main Info'!$E$4:$E$239,'Investment Project Main Info'!$N$4:$N$239)</f>
        <v>2022</v>
      </c>
      <c r="H189" s="79" t="s">
        <v>495</v>
      </c>
      <c r="I189" s="9">
        <v>2022</v>
      </c>
      <c r="J189" s="9">
        <v>2022</v>
      </c>
      <c r="K189" s="9" t="s">
        <v>496</v>
      </c>
      <c r="L189" s="9" t="s">
        <v>497</v>
      </c>
      <c r="M189" s="9" t="s">
        <v>1211</v>
      </c>
      <c r="N189" s="50" t="s">
        <v>498</v>
      </c>
      <c r="O189" s="35" t="s">
        <v>495</v>
      </c>
      <c r="P189" s="35">
        <v>2022</v>
      </c>
      <c r="Q189" s="35">
        <v>2022</v>
      </c>
    </row>
    <row r="190" spans="1:17" ht="42.75" x14ac:dyDescent="0.25">
      <c r="A190" s="135">
        <f>A189+1</f>
        <v>8</v>
      </c>
      <c r="B190" s="135" t="s">
        <v>79</v>
      </c>
      <c r="C190" s="170" t="s">
        <v>499</v>
      </c>
      <c r="D190" s="135" t="s">
        <v>500</v>
      </c>
      <c r="E190" s="13" t="s">
        <v>501</v>
      </c>
      <c r="F190" s="5">
        <f>_xlfn.XLOOKUP('PS-CBA groups'!H190,'Investment Project Main Info'!$E$4:$E$239,'Investment Project Main Info'!$M$4:$M$239)</f>
        <v>2025</v>
      </c>
      <c r="G190" s="5">
        <f>_xlfn.XLOOKUP(H190,'Investment Project Main Info'!$E$4:$E$239,'Investment Project Main Info'!$N$4:$N$239)</f>
        <v>2025</v>
      </c>
      <c r="H190" s="13" t="s">
        <v>502</v>
      </c>
      <c r="I190" s="16">
        <v>2025</v>
      </c>
      <c r="J190" s="16">
        <v>2025</v>
      </c>
      <c r="K190" s="16" t="s">
        <v>503</v>
      </c>
      <c r="L190" s="16" t="s">
        <v>215</v>
      </c>
      <c r="M190" s="136" t="s">
        <v>504</v>
      </c>
      <c r="N190" s="138" t="s">
        <v>505</v>
      </c>
      <c r="O190" s="36" t="s">
        <v>502</v>
      </c>
      <c r="P190" s="36">
        <v>2025</v>
      </c>
      <c r="Q190" s="36">
        <v>2025</v>
      </c>
    </row>
    <row r="191" spans="1:17" x14ac:dyDescent="0.25">
      <c r="A191" s="128"/>
      <c r="B191" s="128"/>
      <c r="C191" s="171"/>
      <c r="D191" s="128"/>
      <c r="E191" s="40" t="s">
        <v>506</v>
      </c>
      <c r="F191" s="5">
        <f>_xlfn.XLOOKUP('PS-CBA groups'!H191,'Investment Project Main Info'!$E$4:$E$239,'Investment Project Main Info'!$M$4:$M$239)</f>
        <v>2025</v>
      </c>
      <c r="G191" s="5">
        <f>_xlfn.XLOOKUP(H191,'Investment Project Main Info'!$E$4:$E$239,'Investment Project Main Info'!$N$4:$N$239)</f>
        <v>2025</v>
      </c>
      <c r="H191" s="40" t="s">
        <v>507</v>
      </c>
      <c r="I191" s="41">
        <v>2025</v>
      </c>
      <c r="J191" s="41">
        <v>2025</v>
      </c>
      <c r="K191" s="41" t="s">
        <v>214</v>
      </c>
      <c r="L191" s="41" t="s">
        <v>215</v>
      </c>
      <c r="M191" s="130"/>
      <c r="N191" s="132"/>
      <c r="O191" s="7" t="s">
        <v>507</v>
      </c>
      <c r="P191" s="7">
        <v>2022</v>
      </c>
      <c r="Q191" s="7">
        <v>2025</v>
      </c>
    </row>
    <row r="192" spans="1:17" ht="42.75" x14ac:dyDescent="0.25">
      <c r="A192" s="128"/>
      <c r="B192" s="128"/>
      <c r="C192" s="171"/>
      <c r="D192" s="128"/>
      <c r="E192" s="40" t="s">
        <v>508</v>
      </c>
      <c r="F192" s="5">
        <f>_xlfn.XLOOKUP('PS-CBA groups'!H192,'Investment Project Main Info'!$E$4:$E$239,'Investment Project Main Info'!$M$4:$M$239)</f>
        <v>2022</v>
      </c>
      <c r="G192" s="5">
        <f>_xlfn.XLOOKUP(H192,'Investment Project Main Info'!$E$4:$E$239,'Investment Project Main Info'!$N$4:$N$239)</f>
        <v>2025</v>
      </c>
      <c r="H192" s="40" t="s">
        <v>509</v>
      </c>
      <c r="I192" s="41">
        <v>2022</v>
      </c>
      <c r="J192" s="41">
        <v>2025</v>
      </c>
      <c r="K192" s="41" t="s">
        <v>510</v>
      </c>
      <c r="L192" s="41" t="s">
        <v>215</v>
      </c>
      <c r="M192" s="130"/>
      <c r="N192" s="132"/>
      <c r="O192" s="7" t="s">
        <v>509</v>
      </c>
      <c r="P192" s="7">
        <v>2022</v>
      </c>
      <c r="Q192" s="7">
        <v>2025</v>
      </c>
    </row>
    <row r="193" spans="1:17" x14ac:dyDescent="0.25">
      <c r="A193" s="128"/>
      <c r="B193" s="128"/>
      <c r="C193" s="171"/>
      <c r="D193" s="128"/>
      <c r="E193" s="40" t="s">
        <v>477</v>
      </c>
      <c r="F193" s="5">
        <f>_xlfn.XLOOKUP('PS-CBA groups'!H193,'Investment Project Main Info'!$E$4:$E$239,'Investment Project Main Info'!$M$4:$M$239)</f>
        <v>2026</v>
      </c>
      <c r="G193" s="5">
        <f>_xlfn.XLOOKUP(H193,'Investment Project Main Info'!$E$4:$E$239,'Investment Project Main Info'!$N$4:$N$239)</f>
        <v>2026</v>
      </c>
      <c r="H193" s="40" t="s">
        <v>478</v>
      </c>
      <c r="I193" s="41">
        <v>2026</v>
      </c>
      <c r="J193" s="41">
        <v>2026</v>
      </c>
      <c r="K193" s="41" t="s">
        <v>55</v>
      </c>
      <c r="L193" s="41" t="s">
        <v>56</v>
      </c>
      <c r="M193" s="130"/>
      <c r="N193" s="132"/>
      <c r="O193" s="7" t="s">
        <v>478</v>
      </c>
      <c r="P193" s="7">
        <v>2026</v>
      </c>
      <c r="Q193" s="7">
        <v>2026</v>
      </c>
    </row>
    <row r="194" spans="1:17" x14ac:dyDescent="0.25">
      <c r="A194" s="140"/>
      <c r="B194" s="140"/>
      <c r="C194" s="172"/>
      <c r="D194" s="140"/>
      <c r="E194" s="10" t="s">
        <v>479</v>
      </c>
      <c r="F194" s="5">
        <f>_xlfn.XLOOKUP('PS-CBA groups'!H194,'Investment Project Main Info'!$E$4:$E$239,'Investment Project Main Info'!$M$4:$M$239)</f>
        <v>2026</v>
      </c>
      <c r="G194" s="5">
        <f>_xlfn.XLOOKUP(H194,'Investment Project Main Info'!$E$4:$E$239,'Investment Project Main Info'!$N$4:$N$239)</f>
        <v>2026</v>
      </c>
      <c r="H194" s="10" t="s">
        <v>480</v>
      </c>
      <c r="I194" s="11">
        <v>2026</v>
      </c>
      <c r="J194" s="11">
        <v>2026</v>
      </c>
      <c r="K194" s="11" t="s">
        <v>55</v>
      </c>
      <c r="L194" s="11" t="s">
        <v>56</v>
      </c>
      <c r="M194" s="137"/>
      <c r="N194" s="139"/>
      <c r="O194" s="39" t="s">
        <v>480</v>
      </c>
      <c r="P194" s="39">
        <v>2026</v>
      </c>
      <c r="Q194" s="39">
        <v>2026</v>
      </c>
    </row>
    <row r="195" spans="1:17" ht="42.75" x14ac:dyDescent="0.25">
      <c r="A195" s="135">
        <f>A190+1</f>
        <v>9</v>
      </c>
      <c r="B195" s="135" t="s">
        <v>79</v>
      </c>
      <c r="C195" s="170" t="s">
        <v>511</v>
      </c>
      <c r="D195" s="135" t="s">
        <v>512</v>
      </c>
      <c r="E195" s="13" t="s">
        <v>501</v>
      </c>
      <c r="F195" s="5">
        <f>_xlfn.XLOOKUP('PS-CBA groups'!H195,'Investment Project Main Info'!$E$4:$E$239,'Investment Project Main Info'!$M$4:$M$239)</f>
        <v>2025</v>
      </c>
      <c r="G195" s="5">
        <f>_xlfn.XLOOKUP(H195,'Investment Project Main Info'!$E$4:$E$239,'Investment Project Main Info'!$N$4:$N$239)</f>
        <v>2025</v>
      </c>
      <c r="H195" s="13" t="s">
        <v>502</v>
      </c>
      <c r="I195" s="16">
        <v>2025</v>
      </c>
      <c r="J195" s="16">
        <v>2025</v>
      </c>
      <c r="K195" s="16" t="s">
        <v>503</v>
      </c>
      <c r="L195" s="16" t="s">
        <v>215</v>
      </c>
      <c r="M195" s="136" t="s">
        <v>513</v>
      </c>
      <c r="N195" s="138" t="s">
        <v>514</v>
      </c>
      <c r="O195" s="36" t="s">
        <v>502</v>
      </c>
      <c r="P195" s="36">
        <v>2025</v>
      </c>
      <c r="Q195" s="36">
        <v>2025</v>
      </c>
    </row>
    <row r="196" spans="1:17" x14ac:dyDescent="0.25">
      <c r="A196" s="128"/>
      <c r="B196" s="128"/>
      <c r="C196" s="171"/>
      <c r="D196" s="128"/>
      <c r="E196" s="40" t="s">
        <v>506</v>
      </c>
      <c r="F196" s="5">
        <f>_xlfn.XLOOKUP('PS-CBA groups'!H196,'Investment Project Main Info'!$E$4:$E$239,'Investment Project Main Info'!$M$4:$M$239)</f>
        <v>2025</v>
      </c>
      <c r="G196" s="5">
        <f>_xlfn.XLOOKUP(H196,'Investment Project Main Info'!$E$4:$E$239,'Investment Project Main Info'!$N$4:$N$239)</f>
        <v>2025</v>
      </c>
      <c r="H196" s="40" t="s">
        <v>507</v>
      </c>
      <c r="I196" s="41">
        <v>2025</v>
      </c>
      <c r="J196" s="41">
        <v>2025</v>
      </c>
      <c r="K196" s="41" t="s">
        <v>214</v>
      </c>
      <c r="L196" s="41" t="s">
        <v>215</v>
      </c>
      <c r="M196" s="130"/>
      <c r="N196" s="132"/>
      <c r="O196" s="7" t="s">
        <v>507</v>
      </c>
      <c r="P196" s="7">
        <v>2022</v>
      </c>
      <c r="Q196" s="7">
        <v>2025</v>
      </c>
    </row>
    <row r="197" spans="1:17" ht="42.75" x14ac:dyDescent="0.25">
      <c r="A197" s="128"/>
      <c r="B197" s="128"/>
      <c r="C197" s="171"/>
      <c r="D197" s="128"/>
      <c r="E197" s="40" t="s">
        <v>515</v>
      </c>
      <c r="F197" s="5">
        <f>_xlfn.XLOOKUP('PS-CBA groups'!H197,'Investment Project Main Info'!$E$4:$E$239,'Investment Project Main Info'!$M$4:$M$239)</f>
        <v>2022</v>
      </c>
      <c r="G197" s="5">
        <f>_xlfn.XLOOKUP(H197,'Investment Project Main Info'!$E$4:$E$239,'Investment Project Main Info'!$N$4:$N$239)</f>
        <v>2025</v>
      </c>
      <c r="H197" s="40" t="s">
        <v>509</v>
      </c>
      <c r="I197" s="41">
        <v>2022</v>
      </c>
      <c r="J197" s="41">
        <v>2025</v>
      </c>
      <c r="K197" s="41" t="s">
        <v>510</v>
      </c>
      <c r="L197" s="41" t="s">
        <v>215</v>
      </c>
      <c r="M197" s="130"/>
      <c r="N197" s="132"/>
      <c r="O197" s="7" t="s">
        <v>509</v>
      </c>
      <c r="P197" s="7">
        <v>2022</v>
      </c>
      <c r="Q197" s="7">
        <v>2025</v>
      </c>
    </row>
    <row r="198" spans="1:17" x14ac:dyDescent="0.25">
      <c r="A198" s="128"/>
      <c r="B198" s="128"/>
      <c r="C198" s="171"/>
      <c r="D198" s="128"/>
      <c r="E198" s="40" t="s">
        <v>477</v>
      </c>
      <c r="F198" s="5">
        <f>_xlfn.XLOOKUP('PS-CBA groups'!H198,'Investment Project Main Info'!$E$4:$E$239,'Investment Project Main Info'!$M$4:$M$239)</f>
        <v>2026</v>
      </c>
      <c r="G198" s="5">
        <f>_xlfn.XLOOKUP(H198,'Investment Project Main Info'!$E$4:$E$239,'Investment Project Main Info'!$N$4:$N$239)</f>
        <v>2026</v>
      </c>
      <c r="H198" s="40" t="s">
        <v>478</v>
      </c>
      <c r="I198" s="41">
        <v>2026</v>
      </c>
      <c r="J198" s="41">
        <v>2026</v>
      </c>
      <c r="K198" s="41" t="s">
        <v>55</v>
      </c>
      <c r="L198" s="41" t="s">
        <v>56</v>
      </c>
      <c r="M198" s="130"/>
      <c r="N198" s="132"/>
      <c r="O198" s="7" t="s">
        <v>478</v>
      </c>
      <c r="P198" s="7">
        <v>2026</v>
      </c>
      <c r="Q198" s="7">
        <v>2026</v>
      </c>
    </row>
    <row r="199" spans="1:17" x14ac:dyDescent="0.25">
      <c r="A199" s="140"/>
      <c r="B199" s="140"/>
      <c r="C199" s="172"/>
      <c r="D199" s="140"/>
      <c r="E199" s="10" t="s">
        <v>479</v>
      </c>
      <c r="F199" s="5">
        <f>_xlfn.XLOOKUP('PS-CBA groups'!H199,'Investment Project Main Info'!$E$4:$E$239,'Investment Project Main Info'!$M$4:$M$239)</f>
        <v>2026</v>
      </c>
      <c r="G199" s="5">
        <f>_xlfn.XLOOKUP(H199,'Investment Project Main Info'!$E$4:$E$239,'Investment Project Main Info'!$N$4:$N$239)</f>
        <v>2026</v>
      </c>
      <c r="H199" s="10" t="s">
        <v>480</v>
      </c>
      <c r="I199" s="11">
        <v>2026</v>
      </c>
      <c r="J199" s="11">
        <v>2026</v>
      </c>
      <c r="K199" s="11" t="s">
        <v>55</v>
      </c>
      <c r="L199" s="11" t="s">
        <v>56</v>
      </c>
      <c r="M199" s="137"/>
      <c r="N199" s="139"/>
      <c r="O199" s="39" t="s">
        <v>480</v>
      </c>
      <c r="P199" s="39">
        <v>2026</v>
      </c>
      <c r="Q199" s="39">
        <v>2026</v>
      </c>
    </row>
    <row r="200" spans="1:17" ht="15.75" customHeight="1" x14ac:dyDescent="0.25">
      <c r="A200" s="135">
        <f>A195+1</f>
        <v>10</v>
      </c>
      <c r="B200" s="135" t="s">
        <v>79</v>
      </c>
      <c r="C200" s="170" t="s">
        <v>526</v>
      </c>
      <c r="D200" s="135" t="s">
        <v>527</v>
      </c>
      <c r="E200" s="13" t="s">
        <v>528</v>
      </c>
      <c r="F200" s="5">
        <f>_xlfn.XLOOKUP('PS-CBA groups'!H200,'Investment Project Main Info'!$E$4:$E$239,'Investment Project Main Info'!$M$4:$M$239)</f>
        <v>2025</v>
      </c>
      <c r="G200" s="5">
        <f>_xlfn.XLOOKUP(H200,'Investment Project Main Info'!$E$4:$E$239,'Investment Project Main Info'!$N$4:$N$239)</f>
        <v>2025</v>
      </c>
      <c r="H200" s="13" t="s">
        <v>529</v>
      </c>
      <c r="I200" s="16">
        <v>2025</v>
      </c>
      <c r="J200" s="16">
        <v>2025</v>
      </c>
      <c r="K200" s="16" t="s">
        <v>214</v>
      </c>
      <c r="L200" s="16" t="s">
        <v>215</v>
      </c>
      <c r="M200" s="136" t="s">
        <v>530</v>
      </c>
      <c r="N200" s="138" t="s">
        <v>531</v>
      </c>
      <c r="O200" s="36" t="s">
        <v>529</v>
      </c>
      <c r="P200" s="36">
        <v>2025</v>
      </c>
      <c r="Q200" s="36">
        <v>2025</v>
      </c>
    </row>
    <row r="201" spans="1:17" x14ac:dyDescent="0.25">
      <c r="A201" s="128"/>
      <c r="B201" s="128"/>
      <c r="C201" s="171"/>
      <c r="D201" s="128"/>
      <c r="E201" s="40" t="s">
        <v>532</v>
      </c>
      <c r="F201" s="5">
        <f>_xlfn.XLOOKUP('PS-CBA groups'!H201,'Investment Project Main Info'!$E$4:$E$239,'Investment Project Main Info'!$M$4:$M$239)</f>
        <v>2025</v>
      </c>
      <c r="G201" s="5">
        <f>_xlfn.XLOOKUP(H201,'Investment Project Main Info'!$E$4:$E$239,'Investment Project Main Info'!$N$4:$N$239)</f>
        <v>2025</v>
      </c>
      <c r="H201" s="40" t="s">
        <v>533</v>
      </c>
      <c r="I201" s="41">
        <v>2025</v>
      </c>
      <c r="J201" s="41">
        <v>2025</v>
      </c>
      <c r="K201" s="41" t="s">
        <v>55</v>
      </c>
      <c r="L201" s="41" t="s">
        <v>56</v>
      </c>
      <c r="M201" s="130"/>
      <c r="N201" s="132"/>
      <c r="O201" s="7" t="s">
        <v>533</v>
      </c>
      <c r="P201" s="7">
        <v>2025</v>
      </c>
      <c r="Q201" s="7">
        <v>2025</v>
      </c>
    </row>
    <row r="202" spans="1:17" x14ac:dyDescent="0.25">
      <c r="A202" s="128"/>
      <c r="B202" s="128"/>
      <c r="C202" s="171"/>
      <c r="D202" s="128"/>
      <c r="E202" s="40" t="s">
        <v>534</v>
      </c>
      <c r="F202" s="5">
        <f>_xlfn.XLOOKUP('PS-CBA groups'!H202,'Investment Project Main Info'!$E$4:$E$239,'Investment Project Main Info'!$M$4:$M$239)</f>
        <v>2024</v>
      </c>
      <c r="G202" s="5">
        <f>_xlfn.XLOOKUP(H202,'Investment Project Main Info'!$E$4:$E$239,'Investment Project Main Info'!$N$4:$N$239)</f>
        <v>2024</v>
      </c>
      <c r="H202" s="40" t="s">
        <v>535</v>
      </c>
      <c r="I202" s="41">
        <v>2024</v>
      </c>
      <c r="J202" s="41">
        <v>2024</v>
      </c>
      <c r="K202" s="41" t="s">
        <v>214</v>
      </c>
      <c r="L202" s="41" t="s">
        <v>215</v>
      </c>
      <c r="M202" s="130"/>
      <c r="N202" s="132"/>
      <c r="O202" s="7" t="s">
        <v>535</v>
      </c>
      <c r="P202" s="7">
        <v>2024</v>
      </c>
      <c r="Q202" s="7">
        <v>2024</v>
      </c>
    </row>
    <row r="203" spans="1:17" x14ac:dyDescent="0.25">
      <c r="A203" s="128"/>
      <c r="B203" s="128"/>
      <c r="C203" s="171"/>
      <c r="D203" s="128"/>
      <c r="E203" s="40" t="s">
        <v>477</v>
      </c>
      <c r="F203" s="5">
        <f>_xlfn.XLOOKUP('PS-CBA groups'!H203,'Investment Project Main Info'!$E$4:$E$239,'Investment Project Main Info'!$M$4:$M$239)</f>
        <v>2026</v>
      </c>
      <c r="G203" s="5">
        <f>_xlfn.XLOOKUP(H203,'Investment Project Main Info'!$E$4:$E$239,'Investment Project Main Info'!$N$4:$N$239)</f>
        <v>2026</v>
      </c>
      <c r="H203" s="40" t="s">
        <v>478</v>
      </c>
      <c r="I203" s="41">
        <v>2026</v>
      </c>
      <c r="J203" s="41">
        <v>2026</v>
      </c>
      <c r="K203" s="41" t="s">
        <v>55</v>
      </c>
      <c r="L203" s="41" t="s">
        <v>56</v>
      </c>
      <c r="M203" s="130"/>
      <c r="N203" s="132"/>
      <c r="O203" s="7" t="s">
        <v>478</v>
      </c>
      <c r="P203" s="7">
        <v>2026</v>
      </c>
      <c r="Q203" s="7">
        <v>2026</v>
      </c>
    </row>
    <row r="204" spans="1:17" ht="15.75" thickBot="1" x14ac:dyDescent="0.3">
      <c r="A204" s="140"/>
      <c r="B204" s="140"/>
      <c r="C204" s="172"/>
      <c r="D204" s="140"/>
      <c r="E204" s="10" t="s">
        <v>479</v>
      </c>
      <c r="F204" s="5">
        <f>_xlfn.XLOOKUP('PS-CBA groups'!H204,'Investment Project Main Info'!$E$4:$E$239,'Investment Project Main Info'!$M$4:$M$239)</f>
        <v>2026</v>
      </c>
      <c r="G204" s="5">
        <f>_xlfn.XLOOKUP(H204,'Investment Project Main Info'!$E$4:$E$239,'Investment Project Main Info'!$N$4:$N$239)</f>
        <v>2026</v>
      </c>
      <c r="H204" s="10" t="s">
        <v>480</v>
      </c>
      <c r="I204" s="11">
        <v>2026</v>
      </c>
      <c r="J204" s="11">
        <v>2026</v>
      </c>
      <c r="K204" s="11" t="s">
        <v>55</v>
      </c>
      <c r="L204" s="11" t="s">
        <v>56</v>
      </c>
      <c r="M204" s="137"/>
      <c r="N204" s="139"/>
      <c r="O204" s="39" t="s">
        <v>478</v>
      </c>
      <c r="P204" s="39">
        <v>2026</v>
      </c>
      <c r="Q204" s="39">
        <v>2026</v>
      </c>
    </row>
    <row r="205" spans="1:17" ht="21.95" customHeight="1" thickTop="1" x14ac:dyDescent="0.25">
      <c r="A205" s="173">
        <v>1</v>
      </c>
      <c r="B205" s="173" t="s">
        <v>80</v>
      </c>
      <c r="C205" s="173" t="s">
        <v>536</v>
      </c>
      <c r="D205" s="173" t="s">
        <v>537</v>
      </c>
      <c r="E205" s="80" t="s">
        <v>538</v>
      </c>
      <c r="F205" s="5">
        <f>_xlfn.XLOOKUP('PS-CBA groups'!H205,'Investment Project Main Info'!$E$4:$E$239,'Investment Project Main Info'!$M$4:$M$239)</f>
        <v>2023</v>
      </c>
      <c r="G205" s="5">
        <f>_xlfn.XLOOKUP(H205,'Investment Project Main Info'!$E$4:$E$239,'Investment Project Main Info'!$N$4:$N$239)</f>
        <v>2023</v>
      </c>
      <c r="H205" s="80" t="s">
        <v>539</v>
      </c>
      <c r="I205" s="81">
        <v>2023</v>
      </c>
      <c r="J205" s="81">
        <v>2023</v>
      </c>
      <c r="K205" s="81" t="s">
        <v>540</v>
      </c>
      <c r="L205" s="81" t="s">
        <v>541</v>
      </c>
      <c r="M205" s="174" t="s">
        <v>542</v>
      </c>
      <c r="N205" s="152" t="s">
        <v>543</v>
      </c>
      <c r="O205" s="82" t="s">
        <v>539</v>
      </c>
      <c r="P205" s="82">
        <v>2023</v>
      </c>
      <c r="Q205" s="82">
        <v>2023</v>
      </c>
    </row>
    <row r="206" spans="1:17" ht="21.95" customHeight="1" x14ac:dyDescent="0.25">
      <c r="A206" s="128"/>
      <c r="B206" s="128"/>
      <c r="C206" s="128"/>
      <c r="D206" s="128"/>
      <c r="E206" s="40" t="s">
        <v>544</v>
      </c>
      <c r="F206" s="5">
        <f>_xlfn.XLOOKUP('PS-CBA groups'!H206,'Investment Project Main Info'!$E$4:$E$239,'Investment Project Main Info'!$M$4:$M$239)</f>
        <v>2023</v>
      </c>
      <c r="G206" s="5">
        <f>_xlfn.XLOOKUP(H206,'Investment Project Main Info'!$E$4:$E$239,'Investment Project Main Info'!$N$4:$N$239)</f>
        <v>2023</v>
      </c>
      <c r="H206" s="40" t="s">
        <v>545</v>
      </c>
      <c r="I206" s="41">
        <v>2023</v>
      </c>
      <c r="J206" s="41">
        <v>2023</v>
      </c>
      <c r="K206" s="41" t="s">
        <v>546</v>
      </c>
      <c r="L206" s="41" t="s">
        <v>547</v>
      </c>
      <c r="M206" s="130"/>
      <c r="N206" s="132"/>
      <c r="O206" s="7" t="s">
        <v>545</v>
      </c>
      <c r="P206" s="7">
        <v>2023</v>
      </c>
      <c r="Q206" s="7">
        <v>2023</v>
      </c>
    </row>
    <row r="207" spans="1:17" ht="20.100000000000001" customHeight="1" x14ac:dyDescent="0.25">
      <c r="A207" s="18">
        <v>2</v>
      </c>
      <c r="B207" s="18" t="s">
        <v>80</v>
      </c>
      <c r="C207" s="18" t="s">
        <v>548</v>
      </c>
      <c r="D207" s="18" t="s">
        <v>549</v>
      </c>
      <c r="E207" s="79" t="s">
        <v>550</v>
      </c>
      <c r="F207" s="5">
        <f>_xlfn.XLOOKUP('PS-CBA groups'!H207,'Investment Project Main Info'!$E$4:$E$239,'Investment Project Main Info'!$M$4:$M$239)</f>
        <v>2019</v>
      </c>
      <c r="G207" s="5">
        <f>_xlfn.XLOOKUP(H207,'Investment Project Main Info'!$E$4:$E$239,'Investment Project Main Info'!$N$4:$N$239)</f>
        <v>2025</v>
      </c>
      <c r="H207" s="79" t="s">
        <v>551</v>
      </c>
      <c r="I207" s="11">
        <v>2019</v>
      </c>
      <c r="J207" s="11">
        <v>2025</v>
      </c>
      <c r="K207" s="11" t="s">
        <v>546</v>
      </c>
      <c r="L207" s="11" t="s">
        <v>547</v>
      </c>
      <c r="M207" s="16" t="s">
        <v>552</v>
      </c>
      <c r="N207" s="21" t="s">
        <v>553</v>
      </c>
      <c r="O207" s="35" t="s">
        <v>551</v>
      </c>
      <c r="P207" s="35">
        <v>2019</v>
      </c>
      <c r="Q207" s="35">
        <v>2025</v>
      </c>
    </row>
    <row r="208" spans="1:17" ht="20.100000000000001" customHeight="1" x14ac:dyDescent="0.25">
      <c r="A208" s="135">
        <v>3</v>
      </c>
      <c r="B208" s="135" t="s">
        <v>80</v>
      </c>
      <c r="C208" s="135" t="s">
        <v>554</v>
      </c>
      <c r="D208" s="135" t="s">
        <v>555</v>
      </c>
      <c r="E208" s="83" t="s">
        <v>538</v>
      </c>
      <c r="F208" s="5">
        <f>_xlfn.XLOOKUP('PS-CBA groups'!H208,'Investment Project Main Info'!$E$4:$E$239,'Investment Project Main Info'!$M$4:$M$239)</f>
        <v>2023</v>
      </c>
      <c r="G208" s="5">
        <f>_xlfn.XLOOKUP(H208,'Investment Project Main Info'!$E$4:$E$239,'Investment Project Main Info'!$N$4:$N$239)</f>
        <v>2023</v>
      </c>
      <c r="H208" s="83" t="s">
        <v>539</v>
      </c>
      <c r="I208" s="49">
        <v>2023</v>
      </c>
      <c r="J208" s="49">
        <v>2023</v>
      </c>
      <c r="K208" s="49" t="s">
        <v>540</v>
      </c>
      <c r="L208" s="49" t="s">
        <v>541</v>
      </c>
      <c r="M208" s="136" t="s">
        <v>556</v>
      </c>
      <c r="N208" s="138" t="s">
        <v>557</v>
      </c>
      <c r="O208" s="84" t="s">
        <v>539</v>
      </c>
      <c r="P208" s="84">
        <v>2023</v>
      </c>
      <c r="Q208" s="84">
        <v>2023</v>
      </c>
    </row>
    <row r="209" spans="1:17" ht="20.100000000000001" customHeight="1" x14ac:dyDescent="0.25">
      <c r="A209" s="128"/>
      <c r="B209" s="128"/>
      <c r="C209" s="128"/>
      <c r="D209" s="128"/>
      <c r="E209" s="40" t="s">
        <v>544</v>
      </c>
      <c r="F209" s="5">
        <f>_xlfn.XLOOKUP('PS-CBA groups'!H209,'Investment Project Main Info'!$E$4:$E$239,'Investment Project Main Info'!$M$4:$M$239)</f>
        <v>2023</v>
      </c>
      <c r="G209" s="5">
        <f>_xlfn.XLOOKUP(H209,'Investment Project Main Info'!$E$4:$E$239,'Investment Project Main Info'!$N$4:$N$239)</f>
        <v>2023</v>
      </c>
      <c r="H209" s="40" t="s">
        <v>545</v>
      </c>
      <c r="I209" s="41">
        <v>2023</v>
      </c>
      <c r="J209" s="41">
        <v>2023</v>
      </c>
      <c r="K209" s="41" t="s">
        <v>546</v>
      </c>
      <c r="L209" s="41" t="s">
        <v>547</v>
      </c>
      <c r="M209" s="130"/>
      <c r="N209" s="132"/>
      <c r="O209" s="7" t="s">
        <v>545</v>
      </c>
      <c r="P209" s="7">
        <v>2023</v>
      </c>
      <c r="Q209" s="7">
        <v>2023</v>
      </c>
    </row>
    <row r="210" spans="1:17" ht="19.5" customHeight="1" x14ac:dyDescent="0.25">
      <c r="A210" s="140"/>
      <c r="B210" s="140"/>
      <c r="C210" s="140"/>
      <c r="D210" s="140"/>
      <c r="E210" s="79" t="s">
        <v>550</v>
      </c>
      <c r="F210" s="5">
        <f>_xlfn.XLOOKUP('PS-CBA groups'!H210,'Investment Project Main Info'!$E$4:$E$239,'Investment Project Main Info'!$M$4:$M$239)</f>
        <v>2019</v>
      </c>
      <c r="G210" s="5">
        <f>_xlfn.XLOOKUP(H210,'Investment Project Main Info'!$E$4:$E$239,'Investment Project Main Info'!$N$4:$N$239)</f>
        <v>2025</v>
      </c>
      <c r="H210" s="79" t="s">
        <v>551</v>
      </c>
      <c r="I210" s="11">
        <v>2019</v>
      </c>
      <c r="J210" s="11">
        <v>2025</v>
      </c>
      <c r="K210" s="11" t="s">
        <v>546</v>
      </c>
      <c r="L210" s="11" t="s">
        <v>547</v>
      </c>
      <c r="M210" s="137"/>
      <c r="N210" s="139"/>
      <c r="O210" s="35" t="s">
        <v>551</v>
      </c>
      <c r="P210" s="35">
        <v>2019</v>
      </c>
      <c r="Q210" s="35">
        <v>2025</v>
      </c>
    </row>
    <row r="211" spans="1:17" ht="26.1" customHeight="1" x14ac:dyDescent="0.25">
      <c r="A211" s="135">
        <v>4</v>
      </c>
      <c r="B211" s="135" t="s">
        <v>80</v>
      </c>
      <c r="C211" s="135" t="s">
        <v>558</v>
      </c>
      <c r="D211" s="135" t="s">
        <v>559</v>
      </c>
      <c r="E211" s="12" t="s">
        <v>560</v>
      </c>
      <c r="F211" s="5">
        <f>_xlfn.XLOOKUP('PS-CBA groups'!H211,'Investment Project Main Info'!$E$4:$E$239,'Investment Project Main Info'!$M$4:$M$239)</f>
        <v>2022</v>
      </c>
      <c r="G211" s="5">
        <f>_xlfn.XLOOKUP(H211,'Investment Project Main Info'!$E$4:$E$239,'Investment Project Main Info'!$N$4:$N$239)</f>
        <v>2022</v>
      </c>
      <c r="H211" s="12" t="s">
        <v>561</v>
      </c>
      <c r="I211" s="14">
        <v>2022</v>
      </c>
      <c r="J211" s="14">
        <v>2022</v>
      </c>
      <c r="K211" s="14" t="s">
        <v>562</v>
      </c>
      <c r="L211" s="14" t="s">
        <v>563</v>
      </c>
      <c r="M211" s="136" t="s">
        <v>564</v>
      </c>
      <c r="N211" s="138" t="s">
        <v>565</v>
      </c>
      <c r="O211" s="85" t="s">
        <v>566</v>
      </c>
      <c r="P211" s="85">
        <v>2022</v>
      </c>
      <c r="Q211" s="85">
        <v>2022</v>
      </c>
    </row>
    <row r="212" spans="1:17" ht="26.1" customHeight="1" x14ac:dyDescent="0.25">
      <c r="A212" s="128"/>
      <c r="B212" s="128"/>
      <c r="C212" s="128"/>
      <c r="D212" s="128"/>
      <c r="E212" s="40" t="s">
        <v>567</v>
      </c>
      <c r="F212" s="5">
        <f>_xlfn.XLOOKUP('PS-CBA groups'!H212,'Investment Project Main Info'!$E$4:$E$239,'Investment Project Main Info'!$M$4:$M$239)</f>
        <v>2022</v>
      </c>
      <c r="G212" s="5">
        <f>_xlfn.XLOOKUP(H212,'Investment Project Main Info'!$E$4:$E$239,'Investment Project Main Info'!$N$4:$N$239)</f>
        <v>2022</v>
      </c>
      <c r="H212" s="40" t="s">
        <v>568</v>
      </c>
      <c r="I212" s="41">
        <v>2022</v>
      </c>
      <c r="J212" s="41">
        <v>2022</v>
      </c>
      <c r="K212" s="41" t="s">
        <v>128</v>
      </c>
      <c r="L212" s="41" t="s">
        <v>129</v>
      </c>
      <c r="M212" s="130"/>
      <c r="N212" s="132"/>
      <c r="O212" s="7" t="s">
        <v>568</v>
      </c>
      <c r="P212" s="7">
        <v>2022</v>
      </c>
      <c r="Q212" s="7">
        <v>2022</v>
      </c>
    </row>
    <row r="213" spans="1:17" ht="26.1" customHeight="1" x14ac:dyDescent="0.25">
      <c r="A213" s="128"/>
      <c r="B213" s="128"/>
      <c r="C213" s="128"/>
      <c r="D213" s="128"/>
      <c r="E213" s="40" t="s">
        <v>569</v>
      </c>
      <c r="F213" s="5">
        <f>_xlfn.XLOOKUP('PS-CBA groups'!H213,'Investment Project Main Info'!$E$4:$E$239,'Investment Project Main Info'!$M$4:$M$239)</f>
        <v>2022</v>
      </c>
      <c r="G213" s="5">
        <f>_xlfn.XLOOKUP(H213,'Investment Project Main Info'!$E$4:$E$239,'Investment Project Main Info'!$N$4:$N$239)</f>
        <v>2022</v>
      </c>
      <c r="H213" s="40" t="s">
        <v>570</v>
      </c>
      <c r="I213" s="41">
        <v>2022</v>
      </c>
      <c r="J213" s="41">
        <v>2022</v>
      </c>
      <c r="K213" s="41" t="s">
        <v>128</v>
      </c>
      <c r="L213" s="41" t="s">
        <v>129</v>
      </c>
      <c r="M213" s="130"/>
      <c r="N213" s="132"/>
      <c r="O213" s="7" t="s">
        <v>570</v>
      </c>
      <c r="P213" s="7">
        <v>2022</v>
      </c>
      <c r="Q213" s="7">
        <v>2022</v>
      </c>
    </row>
    <row r="214" spans="1:17" ht="26.1" customHeight="1" x14ac:dyDescent="0.25">
      <c r="A214" s="140"/>
      <c r="B214" s="140"/>
      <c r="C214" s="140"/>
      <c r="D214" s="140"/>
      <c r="E214" s="61" t="s">
        <v>571</v>
      </c>
      <c r="F214" s="5">
        <f>_xlfn.XLOOKUP('PS-CBA groups'!H214,'Investment Project Main Info'!$E$4:$E$239,'Investment Project Main Info'!$M$4:$M$239)</f>
        <v>2022</v>
      </c>
      <c r="G214" s="5">
        <f>_xlfn.XLOOKUP(H214,'Investment Project Main Info'!$E$4:$E$239,'Investment Project Main Info'!$N$4:$N$239)</f>
        <v>2022</v>
      </c>
      <c r="H214" s="61" t="s">
        <v>572</v>
      </c>
      <c r="I214" s="62">
        <v>2022</v>
      </c>
      <c r="J214" s="62">
        <v>2022</v>
      </c>
      <c r="K214" s="62" t="s">
        <v>573</v>
      </c>
      <c r="L214" s="62" t="s">
        <v>563</v>
      </c>
      <c r="M214" s="137"/>
      <c r="N214" s="139"/>
      <c r="O214" s="60" t="s">
        <v>572</v>
      </c>
      <c r="P214" s="60">
        <v>2022</v>
      </c>
      <c r="Q214" s="60">
        <v>2022</v>
      </c>
    </row>
    <row r="215" spans="1:17" ht="24.95" customHeight="1" x14ac:dyDescent="0.25">
      <c r="A215" s="135">
        <v>5</v>
      </c>
      <c r="B215" s="135" t="s">
        <v>80</v>
      </c>
      <c r="C215" s="135" t="s">
        <v>574</v>
      </c>
      <c r="D215" s="135" t="s">
        <v>575</v>
      </c>
      <c r="E215" s="40" t="s">
        <v>576</v>
      </c>
      <c r="F215" s="5">
        <f>_xlfn.XLOOKUP('PS-CBA groups'!H215,'Investment Project Main Info'!$E$4:$E$239,'Investment Project Main Info'!$M$4:$M$239)</f>
        <v>2021</v>
      </c>
      <c r="G215" s="5">
        <f>_xlfn.XLOOKUP(H215,'Investment Project Main Info'!$E$4:$E$239,'Investment Project Main Info'!$N$4:$N$239)</f>
        <v>2021</v>
      </c>
      <c r="H215" s="40" t="s">
        <v>577</v>
      </c>
      <c r="I215" s="41">
        <v>2021</v>
      </c>
      <c r="J215" s="41">
        <v>2021</v>
      </c>
      <c r="K215" s="41" t="s">
        <v>128</v>
      </c>
      <c r="L215" s="41" t="s">
        <v>129</v>
      </c>
      <c r="M215" s="136" t="s">
        <v>578</v>
      </c>
      <c r="N215" s="138" t="s">
        <v>579</v>
      </c>
      <c r="O215" s="7" t="s">
        <v>577</v>
      </c>
      <c r="P215" s="7">
        <v>2021</v>
      </c>
      <c r="Q215" s="7">
        <v>2021</v>
      </c>
    </row>
    <row r="216" spans="1:17" ht="24.95" customHeight="1" x14ac:dyDescent="0.25">
      <c r="A216" s="140"/>
      <c r="B216" s="140"/>
      <c r="C216" s="140"/>
      <c r="D216" s="140"/>
      <c r="E216" s="10" t="s">
        <v>580</v>
      </c>
      <c r="F216" s="5">
        <f>_xlfn.XLOOKUP('PS-CBA groups'!H216,'Investment Project Main Info'!$E$4:$E$239,'Investment Project Main Info'!$M$4:$M$239)</f>
        <v>2021</v>
      </c>
      <c r="G216" s="5">
        <f>_xlfn.XLOOKUP(H216,'Investment Project Main Info'!$E$4:$E$239,'Investment Project Main Info'!$N$4:$N$239)</f>
        <v>2021</v>
      </c>
      <c r="H216" s="86" t="s">
        <v>581</v>
      </c>
      <c r="I216" s="11">
        <v>2021</v>
      </c>
      <c r="J216" s="11">
        <v>2021</v>
      </c>
      <c r="K216" s="11" t="s">
        <v>540</v>
      </c>
      <c r="L216" s="11" t="s">
        <v>541</v>
      </c>
      <c r="M216" s="137"/>
      <c r="N216" s="139"/>
      <c r="O216" s="39" t="s">
        <v>581</v>
      </c>
      <c r="P216" s="39">
        <v>2021</v>
      </c>
      <c r="Q216" s="39">
        <v>2021</v>
      </c>
    </row>
    <row r="217" spans="1:17" ht="20.100000000000001" customHeight="1" x14ac:dyDescent="0.25">
      <c r="A217" s="135">
        <v>6</v>
      </c>
      <c r="B217" s="135" t="s">
        <v>80</v>
      </c>
      <c r="C217" s="135" t="s">
        <v>582</v>
      </c>
      <c r="D217" s="135" t="s">
        <v>583</v>
      </c>
      <c r="E217" s="12" t="s">
        <v>576</v>
      </c>
      <c r="F217" s="5">
        <f>_xlfn.XLOOKUP('PS-CBA groups'!H217,'Investment Project Main Info'!$E$4:$E$239,'Investment Project Main Info'!$M$4:$M$239)</f>
        <v>2021</v>
      </c>
      <c r="G217" s="5">
        <f>_xlfn.XLOOKUP(H217,'Investment Project Main Info'!$E$4:$E$239,'Investment Project Main Info'!$N$4:$N$239)</f>
        <v>2021</v>
      </c>
      <c r="H217" s="87" t="s">
        <v>577</v>
      </c>
      <c r="I217" s="14">
        <v>2021</v>
      </c>
      <c r="J217" s="14">
        <v>2021</v>
      </c>
      <c r="K217" s="14" t="s">
        <v>128</v>
      </c>
      <c r="L217" s="16" t="s">
        <v>129</v>
      </c>
      <c r="M217" s="136" t="s">
        <v>584</v>
      </c>
      <c r="N217" s="138" t="s">
        <v>585</v>
      </c>
      <c r="O217" s="85" t="s">
        <v>577</v>
      </c>
      <c r="P217" s="85">
        <v>2021</v>
      </c>
      <c r="Q217" s="85">
        <v>2021</v>
      </c>
    </row>
    <row r="218" spans="1:17" ht="20.100000000000001" customHeight="1" x14ac:dyDescent="0.25">
      <c r="A218" s="128"/>
      <c r="B218" s="128"/>
      <c r="C218" s="128"/>
      <c r="D218" s="128"/>
      <c r="E218" s="40" t="s">
        <v>580</v>
      </c>
      <c r="F218" s="5">
        <f>_xlfn.XLOOKUP('PS-CBA groups'!H218,'Investment Project Main Info'!$E$4:$E$239,'Investment Project Main Info'!$M$4:$M$239)</f>
        <v>2021</v>
      </c>
      <c r="G218" s="5">
        <f>_xlfn.XLOOKUP(H218,'Investment Project Main Info'!$E$4:$E$239,'Investment Project Main Info'!$N$4:$N$239)</f>
        <v>2021</v>
      </c>
      <c r="H218" s="40" t="s">
        <v>581</v>
      </c>
      <c r="I218" s="41">
        <v>2021</v>
      </c>
      <c r="J218" s="41">
        <v>2021</v>
      </c>
      <c r="K218" s="41" t="s">
        <v>540</v>
      </c>
      <c r="L218" s="41" t="s">
        <v>541</v>
      </c>
      <c r="M218" s="130"/>
      <c r="N218" s="132"/>
      <c r="O218" s="7" t="s">
        <v>581</v>
      </c>
      <c r="P218" s="7">
        <v>2021</v>
      </c>
      <c r="Q218" s="7">
        <v>2021</v>
      </c>
    </row>
    <row r="219" spans="1:17" ht="20.100000000000001" customHeight="1" x14ac:dyDescent="0.25">
      <c r="A219" s="128"/>
      <c r="B219" s="128"/>
      <c r="C219" s="128"/>
      <c r="D219" s="128"/>
      <c r="E219" s="40" t="s">
        <v>538</v>
      </c>
      <c r="F219" s="5">
        <f>_xlfn.XLOOKUP('PS-CBA groups'!H219,'Investment Project Main Info'!$E$4:$E$239,'Investment Project Main Info'!$M$4:$M$239)</f>
        <v>2023</v>
      </c>
      <c r="G219" s="5">
        <f>_xlfn.XLOOKUP(H219,'Investment Project Main Info'!$E$4:$E$239,'Investment Project Main Info'!$N$4:$N$239)</f>
        <v>2023</v>
      </c>
      <c r="H219" s="40" t="s">
        <v>539</v>
      </c>
      <c r="I219" s="41">
        <v>2023</v>
      </c>
      <c r="J219" s="41">
        <v>2023</v>
      </c>
      <c r="K219" s="41" t="s">
        <v>540</v>
      </c>
      <c r="L219" s="41" t="s">
        <v>541</v>
      </c>
      <c r="M219" s="130"/>
      <c r="N219" s="132"/>
      <c r="O219" s="7" t="s">
        <v>539</v>
      </c>
      <c r="P219" s="7">
        <v>2023</v>
      </c>
      <c r="Q219" s="7">
        <v>2023</v>
      </c>
    </row>
    <row r="220" spans="1:17" ht="20.100000000000001" customHeight="1" x14ac:dyDescent="0.25">
      <c r="A220" s="140"/>
      <c r="B220" s="140"/>
      <c r="C220" s="140"/>
      <c r="D220" s="140"/>
      <c r="E220" s="10" t="s">
        <v>544</v>
      </c>
      <c r="F220" s="5">
        <f>_xlfn.XLOOKUP('PS-CBA groups'!H220,'Investment Project Main Info'!$E$4:$E$239,'Investment Project Main Info'!$M$4:$M$239)</f>
        <v>2023</v>
      </c>
      <c r="G220" s="5">
        <f>_xlfn.XLOOKUP(H220,'Investment Project Main Info'!$E$4:$E$239,'Investment Project Main Info'!$N$4:$N$239)</f>
        <v>2023</v>
      </c>
      <c r="H220" s="10" t="s">
        <v>545</v>
      </c>
      <c r="I220" s="11">
        <v>2023</v>
      </c>
      <c r="J220" s="11">
        <v>2023</v>
      </c>
      <c r="K220" s="11" t="s">
        <v>546</v>
      </c>
      <c r="L220" s="11" t="s">
        <v>547</v>
      </c>
      <c r="M220" s="137"/>
      <c r="N220" s="139"/>
      <c r="O220" s="39" t="s">
        <v>545</v>
      </c>
      <c r="P220" s="39">
        <v>2023</v>
      </c>
      <c r="Q220" s="39">
        <v>2023</v>
      </c>
    </row>
    <row r="221" spans="1:17" ht="28.5" x14ac:dyDescent="0.25">
      <c r="A221" s="78">
        <v>7</v>
      </c>
      <c r="B221" s="78" t="s">
        <v>80</v>
      </c>
      <c r="C221" s="78" t="s">
        <v>586</v>
      </c>
      <c r="D221" s="78" t="s">
        <v>587</v>
      </c>
      <c r="E221" s="8" t="s">
        <v>588</v>
      </c>
      <c r="F221" s="5">
        <f>_xlfn.XLOOKUP('PS-CBA groups'!H221,'Investment Project Main Info'!$E$4:$E$239,'Investment Project Main Info'!$M$4:$M$239)</f>
        <v>2023</v>
      </c>
      <c r="G221" s="5">
        <f>_xlfn.XLOOKUP(H221,'Investment Project Main Info'!$E$4:$E$239,'Investment Project Main Info'!$N$4:$N$239)</f>
        <v>2023</v>
      </c>
      <c r="H221" s="8" t="s">
        <v>589</v>
      </c>
      <c r="I221" s="9">
        <v>2023</v>
      </c>
      <c r="J221" s="9">
        <v>2023</v>
      </c>
      <c r="K221" s="9" t="s">
        <v>128</v>
      </c>
      <c r="L221" s="9" t="s">
        <v>129</v>
      </c>
      <c r="M221" s="9" t="s">
        <v>74</v>
      </c>
      <c r="N221" s="50" t="s">
        <v>590</v>
      </c>
      <c r="O221" s="35" t="s">
        <v>589</v>
      </c>
      <c r="P221" s="35">
        <v>2023</v>
      </c>
      <c r="Q221" s="35">
        <v>2023</v>
      </c>
    </row>
    <row r="222" spans="1:17" ht="28.5" x14ac:dyDescent="0.25">
      <c r="A222" s="18">
        <v>8</v>
      </c>
      <c r="B222" s="18" t="s">
        <v>80</v>
      </c>
      <c r="C222" s="18" t="s">
        <v>591</v>
      </c>
      <c r="D222" s="18" t="s">
        <v>592</v>
      </c>
      <c r="E222" s="8" t="s">
        <v>593</v>
      </c>
      <c r="F222" s="5">
        <f>_xlfn.XLOOKUP('PS-CBA groups'!H222,'Investment Project Main Info'!$E$4:$E$239,'Investment Project Main Info'!$M$4:$M$239)</f>
        <v>2025</v>
      </c>
      <c r="G222" s="5">
        <f>_xlfn.XLOOKUP(H222,'Investment Project Main Info'!$E$4:$E$239,'Investment Project Main Info'!$N$4:$N$239)</f>
        <v>2025</v>
      </c>
      <c r="H222" s="8" t="s">
        <v>594</v>
      </c>
      <c r="I222" s="9">
        <v>2025</v>
      </c>
      <c r="J222" s="9">
        <v>2025</v>
      </c>
      <c r="K222" s="9" t="s">
        <v>595</v>
      </c>
      <c r="L222" s="9" t="s">
        <v>596</v>
      </c>
      <c r="M222" s="9" t="s">
        <v>380</v>
      </c>
      <c r="N222" s="50" t="s">
        <v>597</v>
      </c>
      <c r="O222" s="35" t="s">
        <v>594</v>
      </c>
      <c r="P222" s="35">
        <v>2025</v>
      </c>
      <c r="Q222" s="35">
        <v>2025</v>
      </c>
    </row>
    <row r="223" spans="1:17" ht="85.5" x14ac:dyDescent="0.25">
      <c r="A223" s="78">
        <v>9</v>
      </c>
      <c r="B223" s="78" t="s">
        <v>80</v>
      </c>
      <c r="C223" s="78" t="s">
        <v>598</v>
      </c>
      <c r="D223" s="78" t="s">
        <v>599</v>
      </c>
      <c r="E223" s="8" t="s">
        <v>600</v>
      </c>
      <c r="F223" s="5">
        <f>_xlfn.XLOOKUP('PS-CBA groups'!H223,'Investment Project Main Info'!$E$4:$E$239,'Investment Project Main Info'!$M$4:$M$239)</f>
        <v>2024</v>
      </c>
      <c r="G223" s="5">
        <f>_xlfn.XLOOKUP(H223,'Investment Project Main Info'!$E$4:$E$239,'Investment Project Main Info'!$N$4:$N$239)</f>
        <v>2024</v>
      </c>
      <c r="H223" s="8" t="s">
        <v>601</v>
      </c>
      <c r="I223" s="9">
        <v>2024</v>
      </c>
      <c r="J223" s="9">
        <v>2024</v>
      </c>
      <c r="K223" s="9" t="s">
        <v>602</v>
      </c>
      <c r="L223" s="9" t="s">
        <v>541</v>
      </c>
      <c r="M223" s="9" t="s">
        <v>380</v>
      </c>
      <c r="N223" s="50" t="s">
        <v>603</v>
      </c>
      <c r="O223" s="35" t="s">
        <v>601</v>
      </c>
      <c r="P223" s="35">
        <v>2024</v>
      </c>
      <c r="Q223" s="35">
        <v>2024</v>
      </c>
    </row>
    <row r="224" spans="1:17" x14ac:dyDescent="0.25">
      <c r="A224" s="135">
        <v>10</v>
      </c>
      <c r="B224" s="135" t="s">
        <v>80</v>
      </c>
      <c r="C224" s="135" t="s">
        <v>604</v>
      </c>
      <c r="D224" s="135" t="s">
        <v>605</v>
      </c>
      <c r="E224" s="8" t="s">
        <v>605</v>
      </c>
      <c r="F224" s="5">
        <f>_xlfn.XLOOKUP('PS-CBA groups'!H224,'Investment Project Main Info'!$E$4:$E$239,'Investment Project Main Info'!$M$4:$M$239)</f>
        <v>2023</v>
      </c>
      <c r="G224" s="5">
        <f>_xlfn.XLOOKUP(H224,'Investment Project Main Info'!$E$4:$E$239,'Investment Project Main Info'!$N$4:$N$239)</f>
        <v>2023</v>
      </c>
      <c r="H224" s="8" t="s">
        <v>606</v>
      </c>
      <c r="I224" s="9">
        <v>2023</v>
      </c>
      <c r="J224" s="9">
        <v>2023</v>
      </c>
      <c r="K224" s="9" t="s">
        <v>607</v>
      </c>
      <c r="L224" s="9" t="s">
        <v>547</v>
      </c>
      <c r="M224" s="136" t="s">
        <v>608</v>
      </c>
      <c r="N224" s="138" t="s">
        <v>609</v>
      </c>
      <c r="O224" s="35" t="s">
        <v>606</v>
      </c>
      <c r="P224" s="35">
        <v>2023</v>
      </c>
      <c r="Q224" s="35">
        <v>2023</v>
      </c>
    </row>
    <row r="225" spans="1:17" x14ac:dyDescent="0.25">
      <c r="A225" s="140"/>
      <c r="B225" s="140"/>
      <c r="C225" s="140"/>
      <c r="D225" s="140"/>
      <c r="E225" s="83" t="s">
        <v>610</v>
      </c>
      <c r="F225" s="5">
        <f>_xlfn.XLOOKUP('PS-CBA groups'!H225,'Investment Project Main Info'!$E$4:$E$239,'Investment Project Main Info'!$M$4:$M$239)</f>
        <v>2021</v>
      </c>
      <c r="G225" s="5">
        <f>_xlfn.XLOOKUP(H225,'Investment Project Main Info'!$E$4:$E$239,'Investment Project Main Info'!$N$4:$N$239)</f>
        <v>2021</v>
      </c>
      <c r="H225" s="8" t="s">
        <v>611</v>
      </c>
      <c r="I225" s="9">
        <v>2021</v>
      </c>
      <c r="J225" s="9">
        <v>2021</v>
      </c>
      <c r="K225" s="49" t="s">
        <v>546</v>
      </c>
      <c r="L225" s="9" t="s">
        <v>547</v>
      </c>
      <c r="M225" s="137"/>
      <c r="N225" s="139"/>
      <c r="O225" s="35" t="s">
        <v>611</v>
      </c>
      <c r="P225" s="35">
        <v>2023</v>
      </c>
      <c r="Q225" s="35">
        <v>2023</v>
      </c>
    </row>
    <row r="226" spans="1:17" ht="29.25" thickBot="1" x14ac:dyDescent="0.3">
      <c r="A226" s="67">
        <v>11</v>
      </c>
      <c r="B226" s="67" t="s">
        <v>80</v>
      </c>
      <c r="C226" s="67" t="s">
        <v>612</v>
      </c>
      <c r="D226" s="67" t="s">
        <v>613</v>
      </c>
      <c r="E226" s="68" t="s">
        <v>613</v>
      </c>
      <c r="F226" s="5">
        <f>_xlfn.XLOOKUP('PS-CBA groups'!H226,'Investment Project Main Info'!$E$4:$E$239,'Investment Project Main Info'!$M$4:$M$239)</f>
        <v>2022</v>
      </c>
      <c r="G226" s="5">
        <f>_xlfn.XLOOKUP(H226,'Investment Project Main Info'!$E$4:$E$239,'Investment Project Main Info'!$N$4:$N$239)</f>
        <v>2022</v>
      </c>
      <c r="H226" s="68" t="s">
        <v>614</v>
      </c>
      <c r="I226" s="69">
        <v>2022</v>
      </c>
      <c r="J226" s="69">
        <v>2022</v>
      </c>
      <c r="K226" s="69" t="s">
        <v>615</v>
      </c>
      <c r="L226" s="69" t="s">
        <v>596</v>
      </c>
      <c r="M226" s="69" t="s">
        <v>380</v>
      </c>
      <c r="N226" s="70" t="s">
        <v>597</v>
      </c>
      <c r="O226" s="63" t="s">
        <v>614</v>
      </c>
      <c r="P226" s="63">
        <v>2022</v>
      </c>
      <c r="Q226" s="63">
        <v>2022</v>
      </c>
    </row>
    <row r="227" spans="1:17" ht="15.75" thickTop="1" x14ac:dyDescent="0.25"/>
    <row r="229" spans="1:17" x14ac:dyDescent="0.25">
      <c r="D229" s="108" t="s">
        <v>627</v>
      </c>
      <c r="E229" s="109"/>
      <c r="F229" s="111"/>
      <c r="G229" s="111"/>
    </row>
    <row r="230" spans="1:17" ht="28.5" x14ac:dyDescent="0.25">
      <c r="D230" s="107" t="s">
        <v>625</v>
      </c>
      <c r="E230" s="110" t="s">
        <v>1204</v>
      </c>
      <c r="F230" s="112"/>
      <c r="G230" s="112"/>
    </row>
  </sheetData>
  <sheetProtection algorithmName="SHA-512" hashValue="ALb9mO+L4n+J/I5xXQOO4EGDqgXwwqseTfvVNxPtn6Kiw4XEFKRYa2JSGcTFQ/dqniusd9O/RbIilrTCBZVgKQ==" saltValue="0vXygN+ABhYssXs+l6TVXg==" spinCount="100000" sheet="1" objects="1" scenarios="1" formatCells="0" formatColumns="0" formatRows="0" sort="0" pivotTables="0"/>
  <autoFilter ref="O4:Q226" xr:uid="{C846F725-386D-46F6-9421-2F4EF0647753}"/>
  <mergeCells count="326">
    <mergeCell ref="A224:A225"/>
    <mergeCell ref="B224:B225"/>
    <mergeCell ref="C224:C225"/>
    <mergeCell ref="D224:D225"/>
    <mergeCell ref="M224:M225"/>
    <mergeCell ref="N224:N225"/>
    <mergeCell ref="A217:A220"/>
    <mergeCell ref="B217:B220"/>
    <mergeCell ref="C217:C220"/>
    <mergeCell ref="D217:D220"/>
    <mergeCell ref="M217:M220"/>
    <mergeCell ref="N217:N220"/>
    <mergeCell ref="A215:A216"/>
    <mergeCell ref="B215:B216"/>
    <mergeCell ref="C215:C216"/>
    <mergeCell ref="D215:D216"/>
    <mergeCell ref="M215:M216"/>
    <mergeCell ref="N215:N216"/>
    <mergeCell ref="A211:A214"/>
    <mergeCell ref="B211:B214"/>
    <mergeCell ref="C211:C214"/>
    <mergeCell ref="D211:D214"/>
    <mergeCell ref="M211:M214"/>
    <mergeCell ref="N211:N214"/>
    <mergeCell ref="A208:A210"/>
    <mergeCell ref="B208:B210"/>
    <mergeCell ref="C208:C210"/>
    <mergeCell ref="D208:D210"/>
    <mergeCell ref="M208:M210"/>
    <mergeCell ref="N208:N210"/>
    <mergeCell ref="A205:A206"/>
    <mergeCell ref="B205:B206"/>
    <mergeCell ref="C205:C206"/>
    <mergeCell ref="D205:D206"/>
    <mergeCell ref="M205:M206"/>
    <mergeCell ref="N205:N206"/>
    <mergeCell ref="A200:A204"/>
    <mergeCell ref="B200:B204"/>
    <mergeCell ref="C200:C204"/>
    <mergeCell ref="D200:D204"/>
    <mergeCell ref="M200:M204"/>
    <mergeCell ref="N200:N204"/>
    <mergeCell ref="A195:A199"/>
    <mergeCell ref="B195:B199"/>
    <mergeCell ref="C195:C199"/>
    <mergeCell ref="D195:D199"/>
    <mergeCell ref="M195:M199"/>
    <mergeCell ref="N195:N199"/>
    <mergeCell ref="A190:A194"/>
    <mergeCell ref="B190:B194"/>
    <mergeCell ref="C190:C194"/>
    <mergeCell ref="D190:D194"/>
    <mergeCell ref="M190:M194"/>
    <mergeCell ref="N190:N194"/>
    <mergeCell ref="A176:A188"/>
    <mergeCell ref="B176:B188"/>
    <mergeCell ref="C176:C188"/>
    <mergeCell ref="D176:D188"/>
    <mergeCell ref="M176:M188"/>
    <mergeCell ref="N176:N188"/>
    <mergeCell ref="A141:A151"/>
    <mergeCell ref="B141:B151"/>
    <mergeCell ref="C141:C151"/>
    <mergeCell ref="D141:D151"/>
    <mergeCell ref="M141:M151"/>
    <mergeCell ref="N141:N151"/>
    <mergeCell ref="A164:A175"/>
    <mergeCell ref="B164:B175"/>
    <mergeCell ref="C164:C175"/>
    <mergeCell ref="D164:D175"/>
    <mergeCell ref="M164:M175"/>
    <mergeCell ref="N164:N175"/>
    <mergeCell ref="A152:A163"/>
    <mergeCell ref="B152:B163"/>
    <mergeCell ref="C152:C163"/>
    <mergeCell ref="D152:D163"/>
    <mergeCell ref="M152:M163"/>
    <mergeCell ref="N152:N163"/>
    <mergeCell ref="A126:A128"/>
    <mergeCell ref="B126:B128"/>
    <mergeCell ref="C126:C128"/>
    <mergeCell ref="D126:D128"/>
    <mergeCell ref="M126:M128"/>
    <mergeCell ref="N126:N128"/>
    <mergeCell ref="A135:A140"/>
    <mergeCell ref="B135:B140"/>
    <mergeCell ref="C135:C140"/>
    <mergeCell ref="D135:D140"/>
    <mergeCell ref="M135:M140"/>
    <mergeCell ref="N135:N140"/>
    <mergeCell ref="A131:A134"/>
    <mergeCell ref="B131:B134"/>
    <mergeCell ref="C131:C134"/>
    <mergeCell ref="D131:D134"/>
    <mergeCell ref="M131:M134"/>
    <mergeCell ref="N131:N134"/>
    <mergeCell ref="A121:A124"/>
    <mergeCell ref="B121:B124"/>
    <mergeCell ref="C121:C124"/>
    <mergeCell ref="D121:D124"/>
    <mergeCell ref="M121:M124"/>
    <mergeCell ref="N121:N124"/>
    <mergeCell ref="A117:A120"/>
    <mergeCell ref="B117:B120"/>
    <mergeCell ref="C117:C120"/>
    <mergeCell ref="D117:D120"/>
    <mergeCell ref="M117:M120"/>
    <mergeCell ref="N117:N120"/>
    <mergeCell ref="A115:A116"/>
    <mergeCell ref="B115:B116"/>
    <mergeCell ref="C115:C116"/>
    <mergeCell ref="D115:D116"/>
    <mergeCell ref="M115:M116"/>
    <mergeCell ref="N115:N116"/>
    <mergeCell ref="A113:A114"/>
    <mergeCell ref="B113:B114"/>
    <mergeCell ref="C113:C114"/>
    <mergeCell ref="D113:D114"/>
    <mergeCell ref="M113:M114"/>
    <mergeCell ref="N113:N114"/>
    <mergeCell ref="A108:A109"/>
    <mergeCell ref="B108:B109"/>
    <mergeCell ref="C108:C109"/>
    <mergeCell ref="D108:D109"/>
    <mergeCell ref="M108:M109"/>
    <mergeCell ref="N108:N109"/>
    <mergeCell ref="A106:A107"/>
    <mergeCell ref="B106:B107"/>
    <mergeCell ref="C106:C107"/>
    <mergeCell ref="D106:D107"/>
    <mergeCell ref="M106:M107"/>
    <mergeCell ref="N106:N107"/>
    <mergeCell ref="A103:A105"/>
    <mergeCell ref="B103:B105"/>
    <mergeCell ref="C103:C105"/>
    <mergeCell ref="D103:D105"/>
    <mergeCell ref="M103:M105"/>
    <mergeCell ref="N103:N105"/>
    <mergeCell ref="A101:A102"/>
    <mergeCell ref="B101:B102"/>
    <mergeCell ref="C101:C102"/>
    <mergeCell ref="D101:D102"/>
    <mergeCell ref="M101:M102"/>
    <mergeCell ref="N101:N102"/>
    <mergeCell ref="A98:A100"/>
    <mergeCell ref="B98:B100"/>
    <mergeCell ref="C98:C100"/>
    <mergeCell ref="D98:D100"/>
    <mergeCell ref="M98:M100"/>
    <mergeCell ref="N98:N100"/>
    <mergeCell ref="A93:A97"/>
    <mergeCell ref="B93:B97"/>
    <mergeCell ref="C93:C97"/>
    <mergeCell ref="D93:D97"/>
    <mergeCell ref="M93:M97"/>
    <mergeCell ref="N93:N97"/>
    <mergeCell ref="A90:A92"/>
    <mergeCell ref="B90:B92"/>
    <mergeCell ref="C90:C92"/>
    <mergeCell ref="D90:D92"/>
    <mergeCell ref="M90:M92"/>
    <mergeCell ref="N90:N92"/>
    <mergeCell ref="A87:A89"/>
    <mergeCell ref="B87:B89"/>
    <mergeCell ref="C87:C89"/>
    <mergeCell ref="D87:D89"/>
    <mergeCell ref="M87:M89"/>
    <mergeCell ref="N87:N89"/>
    <mergeCell ref="A83:A86"/>
    <mergeCell ref="B83:B86"/>
    <mergeCell ref="C83:C86"/>
    <mergeCell ref="D83:D86"/>
    <mergeCell ref="M83:M86"/>
    <mergeCell ref="N83:N86"/>
    <mergeCell ref="A75:A82"/>
    <mergeCell ref="B75:B82"/>
    <mergeCell ref="C75:C82"/>
    <mergeCell ref="D75:D82"/>
    <mergeCell ref="M75:M82"/>
    <mergeCell ref="N75:N82"/>
    <mergeCell ref="A69:A74"/>
    <mergeCell ref="B69:B74"/>
    <mergeCell ref="C69:C74"/>
    <mergeCell ref="D69:D74"/>
    <mergeCell ref="M69:M74"/>
    <mergeCell ref="N69:N74"/>
    <mergeCell ref="A67:A68"/>
    <mergeCell ref="B67:B68"/>
    <mergeCell ref="C67:C68"/>
    <mergeCell ref="D67:D68"/>
    <mergeCell ref="M67:M68"/>
    <mergeCell ref="N67:N68"/>
    <mergeCell ref="A62:A66"/>
    <mergeCell ref="B62:B66"/>
    <mergeCell ref="C62:C66"/>
    <mergeCell ref="D62:D66"/>
    <mergeCell ref="M62:M66"/>
    <mergeCell ref="N62:N66"/>
    <mergeCell ref="A60:A61"/>
    <mergeCell ref="B60:B61"/>
    <mergeCell ref="C60:C61"/>
    <mergeCell ref="D60:D61"/>
    <mergeCell ref="M60:M61"/>
    <mergeCell ref="N60:N61"/>
    <mergeCell ref="A55:A57"/>
    <mergeCell ref="B55:B57"/>
    <mergeCell ref="C55:C57"/>
    <mergeCell ref="D55:D57"/>
    <mergeCell ref="M55:M57"/>
    <mergeCell ref="N55:N57"/>
    <mergeCell ref="A51:A54"/>
    <mergeCell ref="B51:B54"/>
    <mergeCell ref="C51:C54"/>
    <mergeCell ref="D51:D54"/>
    <mergeCell ref="M51:M54"/>
    <mergeCell ref="N51:N54"/>
    <mergeCell ref="A47:A50"/>
    <mergeCell ref="B47:B50"/>
    <mergeCell ref="C47:C50"/>
    <mergeCell ref="D47:D50"/>
    <mergeCell ref="M47:M50"/>
    <mergeCell ref="N47:N50"/>
    <mergeCell ref="A44:A46"/>
    <mergeCell ref="B44:B46"/>
    <mergeCell ref="C44:C46"/>
    <mergeCell ref="D44:D46"/>
    <mergeCell ref="M44:M46"/>
    <mergeCell ref="N44:N46"/>
    <mergeCell ref="A39:A43"/>
    <mergeCell ref="B39:B43"/>
    <mergeCell ref="C39:C43"/>
    <mergeCell ref="D39:D43"/>
    <mergeCell ref="M39:M43"/>
    <mergeCell ref="N39:N43"/>
    <mergeCell ref="A37:A38"/>
    <mergeCell ref="B37:B38"/>
    <mergeCell ref="C37:C38"/>
    <mergeCell ref="D37:D38"/>
    <mergeCell ref="M37:M38"/>
    <mergeCell ref="N37:N38"/>
    <mergeCell ref="A35:A36"/>
    <mergeCell ref="B35:B36"/>
    <mergeCell ref="C35:C36"/>
    <mergeCell ref="D35:D36"/>
    <mergeCell ref="M35:M36"/>
    <mergeCell ref="N35:N36"/>
    <mergeCell ref="A32:A34"/>
    <mergeCell ref="B32:B34"/>
    <mergeCell ref="C32:C34"/>
    <mergeCell ref="D32:D34"/>
    <mergeCell ref="M32:M34"/>
    <mergeCell ref="N32:N34"/>
    <mergeCell ref="A24:A26"/>
    <mergeCell ref="B24:B26"/>
    <mergeCell ref="C24:C26"/>
    <mergeCell ref="D24:D26"/>
    <mergeCell ref="M24:M26"/>
    <mergeCell ref="N24:N26"/>
    <mergeCell ref="A30:A31"/>
    <mergeCell ref="B30:B31"/>
    <mergeCell ref="C30:C31"/>
    <mergeCell ref="D30:D31"/>
    <mergeCell ref="M30:M31"/>
    <mergeCell ref="N30:N31"/>
    <mergeCell ref="A27:A29"/>
    <mergeCell ref="B27:B29"/>
    <mergeCell ref="C27:C29"/>
    <mergeCell ref="D27:D29"/>
    <mergeCell ref="M27:M29"/>
    <mergeCell ref="N27:N29"/>
    <mergeCell ref="A22:A23"/>
    <mergeCell ref="B22:B23"/>
    <mergeCell ref="C22:C23"/>
    <mergeCell ref="D22:D23"/>
    <mergeCell ref="M22:M23"/>
    <mergeCell ref="N22:N23"/>
    <mergeCell ref="A20:A21"/>
    <mergeCell ref="B20:B21"/>
    <mergeCell ref="C20:C21"/>
    <mergeCell ref="D20:D21"/>
    <mergeCell ref="M20:M21"/>
    <mergeCell ref="N20:N21"/>
    <mergeCell ref="A18:A19"/>
    <mergeCell ref="B18:B19"/>
    <mergeCell ref="C18:C19"/>
    <mergeCell ref="D18:D19"/>
    <mergeCell ref="M18:M19"/>
    <mergeCell ref="N18:N19"/>
    <mergeCell ref="A16:A17"/>
    <mergeCell ref="B16:B17"/>
    <mergeCell ref="C16:C17"/>
    <mergeCell ref="D16:D17"/>
    <mergeCell ref="M16:M17"/>
    <mergeCell ref="N16:N17"/>
    <mergeCell ref="A13:A14"/>
    <mergeCell ref="B13:B14"/>
    <mergeCell ref="C13:C14"/>
    <mergeCell ref="D13:D14"/>
    <mergeCell ref="M13:M14"/>
    <mergeCell ref="N13:N14"/>
    <mergeCell ref="W6:Y6"/>
    <mergeCell ref="W7:Y7"/>
    <mergeCell ref="W8:Y8"/>
    <mergeCell ref="A9:A10"/>
    <mergeCell ref="B9:B10"/>
    <mergeCell ref="C9:C10"/>
    <mergeCell ref="D9:D10"/>
    <mergeCell ref="M9:M10"/>
    <mergeCell ref="N9:N10"/>
    <mergeCell ref="A11:A12"/>
    <mergeCell ref="B11:B12"/>
    <mergeCell ref="C11:C12"/>
    <mergeCell ref="D11:D12"/>
    <mergeCell ref="M11:M12"/>
    <mergeCell ref="N11:N12"/>
    <mergeCell ref="A1:M1"/>
    <mergeCell ref="A3:N3"/>
    <mergeCell ref="O3:Q3"/>
    <mergeCell ref="W4:Y4"/>
    <mergeCell ref="A5:A8"/>
    <mergeCell ref="B5:B8"/>
    <mergeCell ref="C5:C8"/>
    <mergeCell ref="D5:D8"/>
    <mergeCell ref="M5:M8"/>
    <mergeCell ref="N5:N8"/>
    <mergeCell ref="W5:Y5"/>
  </mergeCells>
  <conditionalFormatting sqref="P5">
    <cfRule type="cellIs" dxfId="2" priority="3" operator="notEqual">
      <formula>$I5</formula>
    </cfRule>
  </conditionalFormatting>
  <conditionalFormatting sqref="F5:F226">
    <cfRule type="cellIs" dxfId="1" priority="2" operator="notEqual">
      <formula>$I5</formula>
    </cfRule>
  </conditionalFormatting>
  <conditionalFormatting sqref="G5:G226">
    <cfRule type="cellIs" dxfId="0" priority="1" operator="notEqual">
      <formula>$J5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A76E6-BE51-4B4D-A98F-E022E86A2C55}">
  <dimension ref="A1:J14"/>
  <sheetViews>
    <sheetView topLeftCell="B1" workbookViewId="0">
      <selection activeCell="E9" sqref="E9"/>
    </sheetView>
  </sheetViews>
  <sheetFormatPr defaultRowHeight="15" x14ac:dyDescent="0.25"/>
  <cols>
    <col min="1" max="1" width="9.28515625" customWidth="1"/>
    <col min="2" max="2" width="12.28515625" customWidth="1"/>
    <col min="3" max="3" width="11.42578125" customWidth="1"/>
    <col min="4" max="4" width="72.7109375" customWidth="1"/>
    <col min="5" max="7" width="16.140625" customWidth="1"/>
    <col min="8" max="8" width="29.28515625" customWidth="1"/>
    <col min="9" max="9" width="14.7109375" customWidth="1"/>
    <col min="10" max="10" width="69.7109375" customWidth="1"/>
  </cols>
  <sheetData>
    <row r="1" spans="1:10" x14ac:dyDescent="0.25">
      <c r="A1" s="175" t="s">
        <v>659</v>
      </c>
      <c r="B1" s="175"/>
      <c r="C1" s="175"/>
      <c r="D1" s="175"/>
      <c r="E1" s="175"/>
      <c r="F1" s="175"/>
      <c r="G1" s="175"/>
      <c r="H1" s="175"/>
      <c r="I1" s="175"/>
      <c r="J1" s="175"/>
    </row>
    <row r="2" spans="1:10" ht="42.75" x14ac:dyDescent="0.25">
      <c r="A2" s="100" t="s">
        <v>0</v>
      </c>
      <c r="B2" s="100" t="s">
        <v>1</v>
      </c>
      <c r="C2" s="100" t="s">
        <v>658</v>
      </c>
      <c r="D2" s="100" t="s">
        <v>4</v>
      </c>
      <c r="E2" s="100" t="s">
        <v>5</v>
      </c>
      <c r="F2" s="100" t="s">
        <v>6</v>
      </c>
      <c r="G2" s="100" t="s">
        <v>7</v>
      </c>
      <c r="H2" s="100" t="s">
        <v>8</v>
      </c>
      <c r="I2" s="100" t="s">
        <v>9</v>
      </c>
      <c r="J2" s="100" t="s">
        <v>1209</v>
      </c>
    </row>
    <row r="3" spans="1:10" ht="20.100000000000001" customHeight="1" x14ac:dyDescent="0.25">
      <c r="A3" s="96"/>
      <c r="B3" s="96"/>
      <c r="C3" s="98"/>
      <c r="D3" s="93" t="s">
        <v>655</v>
      </c>
      <c r="E3" s="93" t="s">
        <v>654</v>
      </c>
      <c r="F3" s="92">
        <v>2024</v>
      </c>
      <c r="G3" s="92">
        <v>2024</v>
      </c>
      <c r="H3" s="92" t="s">
        <v>166</v>
      </c>
      <c r="I3" s="92" t="s">
        <v>167</v>
      </c>
      <c r="J3" s="91" t="s">
        <v>653</v>
      </c>
    </row>
    <row r="4" spans="1:10" ht="28.5" x14ac:dyDescent="0.25">
      <c r="A4" s="99"/>
      <c r="B4" s="99"/>
      <c r="C4" s="98"/>
      <c r="D4" s="93" t="s">
        <v>652</v>
      </c>
      <c r="E4" s="93" t="s">
        <v>651</v>
      </c>
      <c r="F4" s="92">
        <v>2023</v>
      </c>
      <c r="G4" s="92">
        <v>2023</v>
      </c>
      <c r="H4" s="97" t="s">
        <v>289</v>
      </c>
      <c r="I4" s="97" t="s">
        <v>244</v>
      </c>
      <c r="J4" s="91" t="s">
        <v>650</v>
      </c>
    </row>
    <row r="5" spans="1:10" ht="21.95" customHeight="1" x14ac:dyDescent="0.25">
      <c r="A5" s="96"/>
      <c r="B5" s="96"/>
      <c r="C5" s="94"/>
      <c r="D5" s="95" t="s">
        <v>649</v>
      </c>
      <c r="E5" s="95" t="s">
        <v>648</v>
      </c>
      <c r="F5" s="91">
        <v>2020</v>
      </c>
      <c r="G5" s="91">
        <v>2020</v>
      </c>
      <c r="H5" s="91" t="s">
        <v>289</v>
      </c>
      <c r="I5" s="91" t="s">
        <v>244</v>
      </c>
      <c r="J5" s="91" t="s">
        <v>647</v>
      </c>
    </row>
    <row r="6" spans="1:10" ht="28.5" x14ac:dyDescent="0.25">
      <c r="A6" s="78">
        <v>8</v>
      </c>
      <c r="B6" s="78" t="s">
        <v>79</v>
      </c>
      <c r="C6" s="94" t="s">
        <v>646</v>
      </c>
      <c r="D6" s="93" t="s">
        <v>645</v>
      </c>
      <c r="E6" s="93" t="s">
        <v>644</v>
      </c>
      <c r="F6" s="92">
        <v>2023</v>
      </c>
      <c r="G6" s="92">
        <v>2023</v>
      </c>
      <c r="H6" s="92" t="s">
        <v>643</v>
      </c>
      <c r="I6" s="92" t="s">
        <v>642</v>
      </c>
      <c r="J6" s="91" t="s">
        <v>641</v>
      </c>
    </row>
    <row r="7" spans="1:10" ht="45" customHeight="1" x14ac:dyDescent="0.25">
      <c r="A7" s="78">
        <v>7</v>
      </c>
      <c r="B7" s="78" t="s">
        <v>80</v>
      </c>
      <c r="C7" s="94" t="s">
        <v>640</v>
      </c>
      <c r="D7" s="93" t="s">
        <v>639</v>
      </c>
      <c r="E7" s="93" t="s">
        <v>638</v>
      </c>
      <c r="F7" s="92">
        <v>2022</v>
      </c>
      <c r="G7" s="92">
        <v>2022</v>
      </c>
      <c r="H7" s="92" t="s">
        <v>637</v>
      </c>
      <c r="I7" s="92" t="s">
        <v>636</v>
      </c>
      <c r="J7" s="91" t="s">
        <v>635</v>
      </c>
    </row>
    <row r="8" spans="1:10" ht="45" customHeight="1" x14ac:dyDescent="0.25">
      <c r="A8" s="116"/>
      <c r="B8" s="99"/>
      <c r="C8" s="94" t="s">
        <v>455</v>
      </c>
      <c r="D8" s="93" t="s">
        <v>461</v>
      </c>
      <c r="E8" s="93" t="s">
        <v>462</v>
      </c>
      <c r="F8" s="92">
        <v>2020</v>
      </c>
      <c r="G8" s="92">
        <v>2020</v>
      </c>
      <c r="H8" s="92" t="s">
        <v>463</v>
      </c>
      <c r="I8" s="92" t="s">
        <v>464</v>
      </c>
      <c r="J8" s="92" t="s">
        <v>1210</v>
      </c>
    </row>
    <row r="9" spans="1:10" ht="21.95" customHeight="1" x14ac:dyDescent="0.25">
      <c r="A9" s="66"/>
      <c r="B9" s="66"/>
      <c r="C9" s="66"/>
      <c r="D9" s="64" t="s">
        <v>634</v>
      </c>
      <c r="E9" s="64" t="s">
        <v>633</v>
      </c>
      <c r="F9" s="25">
        <v>2024</v>
      </c>
      <c r="G9" s="25">
        <v>2024</v>
      </c>
      <c r="H9" s="25" t="s">
        <v>632</v>
      </c>
      <c r="I9" s="25" t="s">
        <v>39</v>
      </c>
      <c r="J9" s="65" t="s">
        <v>631</v>
      </c>
    </row>
    <row r="10" spans="1:10" ht="28.5" x14ac:dyDescent="0.25">
      <c r="A10" s="66"/>
      <c r="B10" s="66"/>
      <c r="C10" s="66"/>
      <c r="D10" s="64" t="s">
        <v>630</v>
      </c>
      <c r="E10" s="64" t="s">
        <v>629</v>
      </c>
      <c r="F10" s="65">
        <v>2021</v>
      </c>
      <c r="G10" s="65">
        <v>2021</v>
      </c>
      <c r="H10" s="65" t="s">
        <v>289</v>
      </c>
      <c r="I10" s="65" t="s">
        <v>244</v>
      </c>
      <c r="J10" s="25" t="s">
        <v>628</v>
      </c>
    </row>
    <row r="12" spans="1:10" ht="20.25" customHeight="1" x14ac:dyDescent="0.25">
      <c r="C12" s="20" t="s">
        <v>627</v>
      </c>
      <c r="D12" s="5"/>
    </row>
    <row r="13" spans="1:10" ht="27.75" customHeight="1" x14ac:dyDescent="0.25">
      <c r="C13" s="90" t="s">
        <v>625</v>
      </c>
      <c r="D13" s="88" t="s">
        <v>626</v>
      </c>
    </row>
    <row r="14" spans="1:10" ht="29.25" customHeight="1" x14ac:dyDescent="0.25">
      <c r="C14" s="89" t="s">
        <v>625</v>
      </c>
      <c r="D14" s="88" t="s">
        <v>624</v>
      </c>
    </row>
  </sheetData>
  <sheetProtection algorithmName="SHA-512" hashValue="ut1Um6X+DZP0LaUXI2cO7tfdcVyWUv+JeDJSsoehVhMD/aXUHJxUenB8+HnOwURUGEiCX7yH1uer/d36jZ2ksQ==" saltValue="Az1i5E5JRcuzSvPTVSrl2w==" spinCount="100000" sheet="1" objects="1" scenarios="1" formatCells="0" formatColumns="0" formatRows="0" sort="0" autoFilter="0" pivotTables="0"/>
  <mergeCells count="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F06E1-13EF-4113-9F81-F6DBB8A087F4}">
  <dimension ref="B1:W240"/>
  <sheetViews>
    <sheetView showGridLines="0" topLeftCell="I147" workbookViewId="0">
      <selection activeCell="B22" sqref="B22:B23"/>
    </sheetView>
  </sheetViews>
  <sheetFormatPr defaultRowHeight="15" x14ac:dyDescent="0.25"/>
  <cols>
    <col min="1" max="1" width="1" style="101" customWidth="1"/>
    <col min="2" max="2" width="16.7109375" style="101" customWidth="1"/>
    <col min="3" max="3" width="54" style="101" customWidth="1"/>
    <col min="4" max="5" width="13.42578125" style="101" customWidth="1"/>
    <col min="6" max="6" width="54" style="101" customWidth="1"/>
    <col min="7" max="7" width="13.42578125" style="101" customWidth="1"/>
    <col min="8" max="8" width="32.42578125" style="101" customWidth="1"/>
    <col min="9" max="9" width="21.5703125" style="101" customWidth="1"/>
    <col min="10" max="10" width="13.5703125" style="101" customWidth="1"/>
    <col min="11" max="11" width="13.42578125" style="101" customWidth="1"/>
    <col min="12" max="12" width="17.7109375" style="101" customWidth="1"/>
    <col min="13" max="14" width="18.85546875" style="101" customWidth="1"/>
    <col min="15" max="15" width="13.42578125" style="101" customWidth="1"/>
    <col min="16" max="16" width="13.5703125" style="101" customWidth="1"/>
    <col min="17" max="18" width="13.42578125" style="101" customWidth="1"/>
    <col min="19" max="19" width="13.5703125" style="101" customWidth="1"/>
    <col min="20" max="20" width="13.42578125" style="101" customWidth="1"/>
    <col min="21" max="21" width="25.42578125" style="101" customWidth="1"/>
    <col min="22" max="22" width="13.42578125" style="101" customWidth="1"/>
    <col min="23" max="23" width="18.85546875" style="101" customWidth="1"/>
    <col min="24" max="24" width="181" style="101" customWidth="1"/>
    <col min="25" max="16384" width="9.140625" style="101"/>
  </cols>
  <sheetData>
    <row r="1" spans="2:23" ht="5.0999999999999996" customHeight="1" x14ac:dyDescent="0.25"/>
    <row r="2" spans="2:23" ht="25.5" x14ac:dyDescent="0.25">
      <c r="B2" s="179" t="s">
        <v>1203</v>
      </c>
      <c r="C2" s="178"/>
      <c r="D2" s="178"/>
      <c r="E2" s="106" t="s">
        <v>769</v>
      </c>
      <c r="F2" s="106" t="s">
        <v>769</v>
      </c>
      <c r="G2" s="106" t="s">
        <v>769</v>
      </c>
      <c r="H2" s="106" t="s">
        <v>769</v>
      </c>
      <c r="I2" s="106" t="s">
        <v>769</v>
      </c>
      <c r="J2" s="106" t="s">
        <v>769</v>
      </c>
      <c r="K2" s="106" t="s">
        <v>769</v>
      </c>
      <c r="L2" s="106" t="s">
        <v>769</v>
      </c>
      <c r="M2" s="106" t="s">
        <v>769</v>
      </c>
      <c r="N2" s="106" t="s">
        <v>769</v>
      </c>
      <c r="O2" s="106" t="s">
        <v>769</v>
      </c>
      <c r="P2" s="106" t="s">
        <v>769</v>
      </c>
      <c r="Q2" s="106" t="s">
        <v>769</v>
      </c>
      <c r="R2" s="106" t="s">
        <v>769</v>
      </c>
      <c r="S2" s="106" t="s">
        <v>769</v>
      </c>
      <c r="T2" s="106" t="s">
        <v>769</v>
      </c>
      <c r="U2" s="106" t="s">
        <v>769</v>
      </c>
      <c r="V2" s="106" t="s">
        <v>769</v>
      </c>
      <c r="W2" s="106" t="s">
        <v>769</v>
      </c>
    </row>
    <row r="3" spans="2:23" ht="71.25" x14ac:dyDescent="0.25">
      <c r="B3" s="105" t="s">
        <v>1202</v>
      </c>
      <c r="C3" s="105" t="s">
        <v>1201</v>
      </c>
      <c r="D3" s="105" t="s">
        <v>1200</v>
      </c>
      <c r="E3" s="105" t="s">
        <v>1199</v>
      </c>
      <c r="F3" s="105" t="s">
        <v>1198</v>
      </c>
      <c r="G3" s="105" t="s">
        <v>9</v>
      </c>
      <c r="H3" s="105" t="s">
        <v>8</v>
      </c>
      <c r="I3" s="105" t="s">
        <v>1197</v>
      </c>
      <c r="J3" s="105" t="s">
        <v>1196</v>
      </c>
      <c r="K3" s="105" t="s">
        <v>1195</v>
      </c>
      <c r="L3" s="105" t="s">
        <v>1194</v>
      </c>
      <c r="M3" s="105" t="s">
        <v>6</v>
      </c>
      <c r="N3" s="105" t="s">
        <v>7</v>
      </c>
      <c r="O3" s="105" t="s">
        <v>1193</v>
      </c>
      <c r="P3" s="105" t="s">
        <v>1192</v>
      </c>
      <c r="Q3" s="105" t="s">
        <v>1191</v>
      </c>
      <c r="R3" s="105" t="s">
        <v>1190</v>
      </c>
      <c r="S3" s="105" t="s">
        <v>1189</v>
      </c>
      <c r="T3" s="105" t="s">
        <v>1188</v>
      </c>
      <c r="U3" s="105" t="s">
        <v>1187</v>
      </c>
      <c r="V3" s="105" t="s">
        <v>1186</v>
      </c>
      <c r="W3" s="105" t="s">
        <v>1185</v>
      </c>
    </row>
    <row r="4" spans="2:23" ht="28.5" x14ac:dyDescent="0.25">
      <c r="B4" s="176" t="s">
        <v>1184</v>
      </c>
      <c r="C4" s="176" t="s">
        <v>1183</v>
      </c>
      <c r="D4" s="176" t="s">
        <v>771</v>
      </c>
      <c r="E4" s="102" t="s">
        <v>19</v>
      </c>
      <c r="F4" s="104" t="s">
        <v>18</v>
      </c>
      <c r="G4" s="102" t="s">
        <v>21</v>
      </c>
      <c r="H4" s="102" t="s">
        <v>20</v>
      </c>
      <c r="I4" s="102" t="s">
        <v>850</v>
      </c>
      <c r="J4" s="102" t="s">
        <v>766</v>
      </c>
      <c r="K4" s="102" t="s">
        <v>1181</v>
      </c>
      <c r="L4" s="102" t="s">
        <v>766</v>
      </c>
      <c r="M4" s="102">
        <v>2022</v>
      </c>
      <c r="N4" s="102">
        <v>2022</v>
      </c>
      <c r="O4" s="102" t="s">
        <v>768</v>
      </c>
      <c r="P4" s="102">
        <v>119</v>
      </c>
      <c r="Q4" s="102"/>
      <c r="R4" s="102" t="s">
        <v>768</v>
      </c>
      <c r="S4" s="102">
        <v>3.3</v>
      </c>
      <c r="T4" s="102"/>
      <c r="U4" s="103" t="s">
        <v>767</v>
      </c>
      <c r="V4" s="102" t="s">
        <v>766</v>
      </c>
      <c r="W4" s="102" t="s">
        <v>1182</v>
      </c>
    </row>
    <row r="5" spans="2:23" ht="28.5" x14ac:dyDescent="0.25">
      <c r="B5" s="177"/>
      <c r="C5" s="177"/>
      <c r="D5" s="177"/>
      <c r="E5" s="102" t="s">
        <v>25</v>
      </c>
      <c r="F5" s="104" t="s">
        <v>24</v>
      </c>
      <c r="G5" s="102" t="s">
        <v>27</v>
      </c>
      <c r="H5" s="102" t="s">
        <v>26</v>
      </c>
      <c r="I5" s="102" t="s">
        <v>771</v>
      </c>
      <c r="J5" s="102" t="s">
        <v>766</v>
      </c>
      <c r="K5" s="102" t="s">
        <v>1181</v>
      </c>
      <c r="L5" s="102" t="s">
        <v>766</v>
      </c>
      <c r="M5" s="102">
        <v>2020</v>
      </c>
      <c r="N5" s="102">
        <v>2020</v>
      </c>
      <c r="O5" s="102" t="s">
        <v>768</v>
      </c>
      <c r="P5" s="102">
        <v>10</v>
      </c>
      <c r="Q5" s="102"/>
      <c r="R5" s="102" t="s">
        <v>768</v>
      </c>
      <c r="S5" s="102">
        <v>0.1</v>
      </c>
      <c r="T5" s="102"/>
      <c r="U5" s="103" t="s">
        <v>769</v>
      </c>
      <c r="V5" s="102" t="s">
        <v>770</v>
      </c>
      <c r="W5" s="102" t="s">
        <v>777</v>
      </c>
    </row>
    <row r="6" spans="2:23" ht="28.5" x14ac:dyDescent="0.25">
      <c r="B6" s="176" t="s">
        <v>1180</v>
      </c>
      <c r="C6" s="176" t="s">
        <v>1179</v>
      </c>
      <c r="D6" s="176" t="s">
        <v>850</v>
      </c>
      <c r="E6" s="102" t="s">
        <v>165</v>
      </c>
      <c r="F6" s="104" t="s">
        <v>164</v>
      </c>
      <c r="G6" s="102" t="s">
        <v>167</v>
      </c>
      <c r="H6" s="102" t="s">
        <v>166</v>
      </c>
      <c r="I6" s="102" t="s">
        <v>850</v>
      </c>
      <c r="J6" s="102" t="s">
        <v>766</v>
      </c>
      <c r="K6" s="102" t="s">
        <v>1178</v>
      </c>
      <c r="L6" s="102" t="s">
        <v>766</v>
      </c>
      <c r="M6" s="102">
        <v>2024</v>
      </c>
      <c r="N6" s="102">
        <v>2024</v>
      </c>
      <c r="O6" s="102" t="s">
        <v>768</v>
      </c>
      <c r="P6" s="102">
        <v>176</v>
      </c>
      <c r="Q6" s="102"/>
      <c r="R6" s="102" t="s">
        <v>768</v>
      </c>
      <c r="S6" s="102">
        <v>8</v>
      </c>
      <c r="T6" s="102"/>
      <c r="U6" s="103" t="s">
        <v>767</v>
      </c>
      <c r="V6" s="102" t="s">
        <v>766</v>
      </c>
      <c r="W6" s="102" t="s">
        <v>1177</v>
      </c>
    </row>
    <row r="7" spans="2:23" ht="28.5" x14ac:dyDescent="0.25">
      <c r="B7" s="177"/>
      <c r="C7" s="177"/>
      <c r="D7" s="177"/>
      <c r="E7" s="102" t="s">
        <v>171</v>
      </c>
      <c r="F7" s="104" t="s">
        <v>170</v>
      </c>
      <c r="G7" s="102" t="s">
        <v>698</v>
      </c>
      <c r="H7" s="102" t="s">
        <v>147</v>
      </c>
      <c r="I7" s="102" t="s">
        <v>850</v>
      </c>
      <c r="J7" s="102" t="s">
        <v>766</v>
      </c>
      <c r="K7" s="102">
        <v>6.4</v>
      </c>
      <c r="L7" s="102" t="s">
        <v>766</v>
      </c>
      <c r="M7" s="102">
        <v>2024</v>
      </c>
      <c r="N7" s="102">
        <v>2024</v>
      </c>
      <c r="O7" s="102" t="s">
        <v>768</v>
      </c>
      <c r="P7" s="102">
        <v>20</v>
      </c>
      <c r="Q7" s="102"/>
      <c r="R7" s="102" t="s">
        <v>768</v>
      </c>
      <c r="S7" s="102">
        <v>0.12</v>
      </c>
      <c r="T7" s="102"/>
      <c r="U7" s="103" t="s">
        <v>767</v>
      </c>
      <c r="V7" s="102" t="s">
        <v>766</v>
      </c>
      <c r="W7" s="102" t="s">
        <v>1176</v>
      </c>
    </row>
    <row r="8" spans="2:23" ht="28.5" x14ac:dyDescent="0.25">
      <c r="B8" s="176" t="s">
        <v>1175</v>
      </c>
      <c r="C8" s="176" t="s">
        <v>1174</v>
      </c>
      <c r="D8" s="176" t="s">
        <v>771</v>
      </c>
      <c r="E8" s="102" t="s">
        <v>323</v>
      </c>
      <c r="F8" s="104" t="s">
        <v>322</v>
      </c>
      <c r="G8" s="102" t="s">
        <v>177</v>
      </c>
      <c r="H8" s="102" t="s">
        <v>182</v>
      </c>
      <c r="I8" s="102" t="s">
        <v>850</v>
      </c>
      <c r="J8" s="102" t="s">
        <v>766</v>
      </c>
      <c r="K8" s="102" t="s">
        <v>1173</v>
      </c>
      <c r="L8" s="102" t="s">
        <v>766</v>
      </c>
      <c r="M8" s="102">
        <v>2021</v>
      </c>
      <c r="N8" s="102">
        <v>2023</v>
      </c>
      <c r="O8" s="102" t="s">
        <v>773</v>
      </c>
      <c r="P8" s="102"/>
      <c r="Q8" s="102">
        <v>76.05</v>
      </c>
      <c r="R8" s="102" t="s">
        <v>773</v>
      </c>
      <c r="S8" s="102"/>
      <c r="T8" s="102">
        <v>1.37</v>
      </c>
      <c r="U8" s="103" t="s">
        <v>767</v>
      </c>
      <c r="V8" s="102" t="s">
        <v>766</v>
      </c>
      <c r="W8" s="102" t="s">
        <v>1172</v>
      </c>
    </row>
    <row r="9" spans="2:23" ht="28.5" x14ac:dyDescent="0.25">
      <c r="B9" s="177"/>
      <c r="C9" s="177"/>
      <c r="D9" s="177"/>
      <c r="E9" s="102" t="s">
        <v>327</v>
      </c>
      <c r="F9" s="104" t="s">
        <v>326</v>
      </c>
      <c r="G9" s="102" t="s">
        <v>263</v>
      </c>
      <c r="H9" s="102" t="s">
        <v>262</v>
      </c>
      <c r="I9" s="102" t="s">
        <v>771</v>
      </c>
      <c r="J9" s="102" t="s">
        <v>766</v>
      </c>
      <c r="K9" s="102" t="s">
        <v>1171</v>
      </c>
      <c r="L9" s="102" t="s">
        <v>766</v>
      </c>
      <c r="M9" s="102">
        <v>2021</v>
      </c>
      <c r="N9" s="102">
        <v>2023</v>
      </c>
      <c r="O9" s="102" t="s">
        <v>773</v>
      </c>
      <c r="P9" s="102"/>
      <c r="Q9" s="102">
        <v>12.4</v>
      </c>
      <c r="R9" s="102" t="s">
        <v>773</v>
      </c>
      <c r="S9" s="102"/>
      <c r="T9" s="102">
        <v>0.08</v>
      </c>
      <c r="U9" s="103" t="s">
        <v>767</v>
      </c>
      <c r="V9" s="102" t="s">
        <v>766</v>
      </c>
      <c r="W9" s="102" t="s">
        <v>1170</v>
      </c>
    </row>
    <row r="10" spans="2:23" ht="28.5" x14ac:dyDescent="0.25">
      <c r="B10" s="176" t="s">
        <v>1169</v>
      </c>
      <c r="C10" s="176" t="s">
        <v>1168</v>
      </c>
      <c r="D10" s="176" t="s">
        <v>771</v>
      </c>
      <c r="E10" s="102" t="s">
        <v>175</v>
      </c>
      <c r="F10" s="104" t="s">
        <v>185</v>
      </c>
      <c r="G10" s="102" t="s">
        <v>177</v>
      </c>
      <c r="H10" s="102" t="s">
        <v>176</v>
      </c>
      <c r="I10" s="102" t="s">
        <v>898</v>
      </c>
      <c r="J10" s="102" t="s">
        <v>766</v>
      </c>
      <c r="K10" s="102" t="s">
        <v>1167</v>
      </c>
      <c r="L10" s="102" t="s">
        <v>766</v>
      </c>
      <c r="M10" s="102">
        <v>2020</v>
      </c>
      <c r="N10" s="102">
        <v>2027</v>
      </c>
      <c r="O10" s="102" t="s">
        <v>768</v>
      </c>
      <c r="P10" s="102">
        <v>233.6</v>
      </c>
      <c r="Q10" s="102"/>
      <c r="R10" s="102" t="s">
        <v>768</v>
      </c>
      <c r="S10" s="102">
        <v>13</v>
      </c>
      <c r="T10" s="102"/>
      <c r="U10" s="103" t="s">
        <v>767</v>
      </c>
      <c r="V10" s="102" t="s">
        <v>766</v>
      </c>
      <c r="W10" s="102" t="s">
        <v>1166</v>
      </c>
    </row>
    <row r="11" spans="2:23" x14ac:dyDescent="0.25">
      <c r="B11" s="178"/>
      <c r="C11" s="178"/>
      <c r="D11" s="178"/>
      <c r="E11" s="102" t="s">
        <v>181</v>
      </c>
      <c r="F11" s="104" t="s">
        <v>180</v>
      </c>
      <c r="G11" s="102" t="s">
        <v>177</v>
      </c>
      <c r="H11" s="102" t="s">
        <v>182</v>
      </c>
      <c r="I11" s="102" t="s">
        <v>898</v>
      </c>
      <c r="J11" s="102" t="s">
        <v>766</v>
      </c>
      <c r="K11" s="102" t="s">
        <v>1118</v>
      </c>
      <c r="L11" s="102" t="s">
        <v>766</v>
      </c>
      <c r="M11" s="102">
        <v>2020</v>
      </c>
      <c r="N11" s="102">
        <v>2020</v>
      </c>
      <c r="O11" s="102" t="s">
        <v>773</v>
      </c>
      <c r="P11" s="102"/>
      <c r="Q11" s="102">
        <v>27.29</v>
      </c>
      <c r="R11" s="102" t="s">
        <v>773</v>
      </c>
      <c r="S11" s="102"/>
      <c r="T11" s="102">
        <v>0.49</v>
      </c>
      <c r="U11" s="103" t="s">
        <v>767</v>
      </c>
      <c r="V11" s="102" t="s">
        <v>766</v>
      </c>
      <c r="W11" s="102" t="s">
        <v>1165</v>
      </c>
    </row>
    <row r="12" spans="2:23" x14ac:dyDescent="0.25">
      <c r="B12" s="178"/>
      <c r="C12" s="178"/>
      <c r="D12" s="178"/>
      <c r="E12" s="102" t="s">
        <v>189</v>
      </c>
      <c r="F12" s="104" t="s">
        <v>188</v>
      </c>
      <c r="G12" s="102" t="s">
        <v>177</v>
      </c>
      <c r="H12" s="102" t="s">
        <v>182</v>
      </c>
      <c r="I12" s="102" t="s">
        <v>771</v>
      </c>
      <c r="J12" s="102" t="s">
        <v>766</v>
      </c>
      <c r="K12" s="102" t="s">
        <v>1163</v>
      </c>
      <c r="L12" s="102" t="s">
        <v>766</v>
      </c>
      <c r="M12" s="102">
        <v>2027</v>
      </c>
      <c r="N12" s="102">
        <v>2027</v>
      </c>
      <c r="O12" s="102" t="s">
        <v>773</v>
      </c>
      <c r="P12" s="102"/>
      <c r="Q12" s="102">
        <v>198.4</v>
      </c>
      <c r="R12" s="102" t="s">
        <v>773</v>
      </c>
      <c r="S12" s="102"/>
      <c r="T12" s="102">
        <v>3.57</v>
      </c>
      <c r="U12" s="103" t="s">
        <v>767</v>
      </c>
      <c r="V12" s="102" t="s">
        <v>766</v>
      </c>
      <c r="W12" s="102" t="s">
        <v>1164</v>
      </c>
    </row>
    <row r="13" spans="2:23" x14ac:dyDescent="0.25">
      <c r="B13" s="177"/>
      <c r="C13" s="177"/>
      <c r="D13" s="177"/>
      <c r="E13" s="102" t="s">
        <v>191</v>
      </c>
      <c r="F13" s="104" t="s">
        <v>190</v>
      </c>
      <c r="G13" s="102" t="s">
        <v>177</v>
      </c>
      <c r="H13" s="102" t="s">
        <v>182</v>
      </c>
      <c r="I13" s="102" t="s">
        <v>771</v>
      </c>
      <c r="J13" s="102" t="s">
        <v>766</v>
      </c>
      <c r="K13" s="102" t="s">
        <v>1163</v>
      </c>
      <c r="L13" s="102" t="s">
        <v>766</v>
      </c>
      <c r="M13" s="102">
        <v>2027</v>
      </c>
      <c r="N13" s="102">
        <v>2027</v>
      </c>
      <c r="O13" s="102" t="s">
        <v>773</v>
      </c>
      <c r="P13" s="102"/>
      <c r="Q13" s="102">
        <v>141.08000000000001</v>
      </c>
      <c r="R13" s="102" t="s">
        <v>773</v>
      </c>
      <c r="S13" s="102"/>
      <c r="T13" s="102">
        <v>2.54</v>
      </c>
      <c r="U13" s="103" t="s">
        <v>767</v>
      </c>
      <c r="V13" s="102" t="s">
        <v>766</v>
      </c>
      <c r="W13" s="102" t="s">
        <v>1162</v>
      </c>
    </row>
    <row r="14" spans="2:23" ht="28.5" x14ac:dyDescent="0.25">
      <c r="B14" s="176" t="s">
        <v>1161</v>
      </c>
      <c r="C14" s="176" t="s">
        <v>1160</v>
      </c>
      <c r="D14" s="176" t="s">
        <v>898</v>
      </c>
      <c r="E14" s="102" t="s">
        <v>131</v>
      </c>
      <c r="F14" s="104" t="s">
        <v>130</v>
      </c>
      <c r="G14" s="102" t="s">
        <v>133</v>
      </c>
      <c r="H14" s="102" t="s">
        <v>937</v>
      </c>
      <c r="I14" s="102" t="s">
        <v>898</v>
      </c>
      <c r="J14" s="102" t="s">
        <v>766</v>
      </c>
      <c r="K14" s="102" t="s">
        <v>1158</v>
      </c>
      <c r="L14" s="102" t="s">
        <v>766</v>
      </c>
      <c r="M14" s="102">
        <v>2021</v>
      </c>
      <c r="N14" s="102">
        <v>2021</v>
      </c>
      <c r="O14" s="102" t="s">
        <v>773</v>
      </c>
      <c r="P14" s="102"/>
      <c r="Q14" s="102">
        <v>143.4</v>
      </c>
      <c r="R14" s="102" t="s">
        <v>773</v>
      </c>
      <c r="S14" s="102"/>
      <c r="T14" s="102">
        <v>0.67</v>
      </c>
      <c r="U14" s="103" t="s">
        <v>767</v>
      </c>
      <c r="V14" s="102" t="s">
        <v>766</v>
      </c>
      <c r="W14" s="102" t="s">
        <v>1159</v>
      </c>
    </row>
    <row r="15" spans="2:23" x14ac:dyDescent="0.25">
      <c r="B15" s="177"/>
      <c r="C15" s="177"/>
      <c r="D15" s="177"/>
      <c r="E15" s="102" t="s">
        <v>127</v>
      </c>
      <c r="F15" s="104" t="s">
        <v>126</v>
      </c>
      <c r="G15" s="102" t="s">
        <v>129</v>
      </c>
      <c r="H15" s="102" t="s">
        <v>128</v>
      </c>
      <c r="I15" s="102" t="s">
        <v>898</v>
      </c>
      <c r="J15" s="102" t="s">
        <v>766</v>
      </c>
      <c r="K15" s="102" t="s">
        <v>1158</v>
      </c>
      <c r="L15" s="102" t="s">
        <v>766</v>
      </c>
      <c r="M15" s="102">
        <v>2021</v>
      </c>
      <c r="N15" s="102">
        <v>2021</v>
      </c>
      <c r="O15" s="102" t="s">
        <v>773</v>
      </c>
      <c r="P15" s="102"/>
      <c r="Q15" s="102">
        <v>680</v>
      </c>
      <c r="R15" s="102" t="s">
        <v>773</v>
      </c>
      <c r="S15" s="102"/>
      <c r="T15" s="102">
        <v>16</v>
      </c>
      <c r="U15" s="103" t="s">
        <v>767</v>
      </c>
      <c r="V15" s="102" t="s">
        <v>766</v>
      </c>
      <c r="W15" s="102" t="s">
        <v>777</v>
      </c>
    </row>
    <row r="16" spans="2:23" ht="28.5" x14ac:dyDescent="0.25">
      <c r="B16" s="176" t="s">
        <v>1157</v>
      </c>
      <c r="C16" s="176" t="s">
        <v>1156</v>
      </c>
      <c r="D16" s="176" t="s">
        <v>850</v>
      </c>
      <c r="E16" s="102" t="s">
        <v>539</v>
      </c>
      <c r="F16" s="104" t="s">
        <v>538</v>
      </c>
      <c r="G16" s="102" t="s">
        <v>541</v>
      </c>
      <c r="H16" s="102" t="s">
        <v>540</v>
      </c>
      <c r="I16" s="102" t="s">
        <v>850</v>
      </c>
      <c r="J16" s="102" t="s">
        <v>766</v>
      </c>
      <c r="K16" s="102" t="s">
        <v>1155</v>
      </c>
      <c r="L16" s="102" t="s">
        <v>766</v>
      </c>
      <c r="M16" s="102">
        <v>2023</v>
      </c>
      <c r="N16" s="102">
        <v>2023</v>
      </c>
      <c r="O16" s="102" t="s">
        <v>768</v>
      </c>
      <c r="P16" s="102">
        <v>4.7</v>
      </c>
      <c r="Q16" s="102"/>
      <c r="R16" s="102" t="s">
        <v>768</v>
      </c>
      <c r="S16" s="102">
        <v>0.3</v>
      </c>
      <c r="T16" s="102"/>
      <c r="U16" s="103" t="s">
        <v>767</v>
      </c>
      <c r="V16" s="102" t="s">
        <v>766</v>
      </c>
      <c r="W16" s="102" t="s">
        <v>1127</v>
      </c>
    </row>
    <row r="17" spans="2:23" ht="28.5" x14ac:dyDescent="0.25">
      <c r="B17" s="177"/>
      <c r="C17" s="177"/>
      <c r="D17" s="177"/>
      <c r="E17" s="102" t="s">
        <v>545</v>
      </c>
      <c r="F17" s="104" t="s">
        <v>544</v>
      </c>
      <c r="G17" s="102" t="s">
        <v>547</v>
      </c>
      <c r="H17" s="102" t="s">
        <v>546</v>
      </c>
      <c r="I17" s="102" t="s">
        <v>850</v>
      </c>
      <c r="J17" s="102" t="s">
        <v>766</v>
      </c>
      <c r="K17" s="102" t="s">
        <v>1155</v>
      </c>
      <c r="L17" s="102" t="s">
        <v>766</v>
      </c>
      <c r="M17" s="102">
        <v>2023</v>
      </c>
      <c r="N17" s="102">
        <v>2023</v>
      </c>
      <c r="O17" s="102" t="s">
        <v>768</v>
      </c>
      <c r="P17" s="102">
        <v>5.5</v>
      </c>
      <c r="Q17" s="102"/>
      <c r="R17" s="102" t="s">
        <v>768</v>
      </c>
      <c r="S17" s="102">
        <v>0.04</v>
      </c>
      <c r="T17" s="102"/>
      <c r="U17" s="103" t="s">
        <v>767</v>
      </c>
      <c r="V17" s="102" t="s">
        <v>770</v>
      </c>
      <c r="W17" s="102" t="s">
        <v>777</v>
      </c>
    </row>
    <row r="18" spans="2:23" ht="28.5" x14ac:dyDescent="0.25">
      <c r="B18" s="176" t="s">
        <v>1154</v>
      </c>
      <c r="C18" s="176" t="s">
        <v>1153</v>
      </c>
      <c r="D18" s="176" t="s">
        <v>898</v>
      </c>
      <c r="E18" s="102" t="s">
        <v>1152</v>
      </c>
      <c r="F18" s="104" t="s">
        <v>1151</v>
      </c>
      <c r="G18" s="102" t="s">
        <v>596</v>
      </c>
      <c r="H18" s="102" t="s">
        <v>933</v>
      </c>
      <c r="I18" s="102" t="s">
        <v>898</v>
      </c>
      <c r="J18" s="102" t="s">
        <v>766</v>
      </c>
      <c r="K18" s="102" t="s">
        <v>1146</v>
      </c>
      <c r="L18" s="102" t="s">
        <v>770</v>
      </c>
      <c r="M18" s="102">
        <v>2019</v>
      </c>
      <c r="N18" s="102">
        <v>2020</v>
      </c>
      <c r="O18" s="102" t="s">
        <v>768</v>
      </c>
      <c r="P18" s="102">
        <v>131</v>
      </c>
      <c r="Q18" s="102"/>
      <c r="R18" s="102" t="s">
        <v>768</v>
      </c>
      <c r="S18" s="102">
        <v>1.5</v>
      </c>
      <c r="T18" s="102"/>
      <c r="U18" s="103" t="s">
        <v>767</v>
      </c>
      <c r="V18" s="102" t="s">
        <v>766</v>
      </c>
      <c r="W18" s="102" t="s">
        <v>931</v>
      </c>
    </row>
    <row r="19" spans="2:23" ht="28.5" x14ac:dyDescent="0.25">
      <c r="B19" s="177"/>
      <c r="C19" s="177"/>
      <c r="D19" s="177"/>
      <c r="E19" s="102" t="s">
        <v>1150</v>
      </c>
      <c r="F19" s="104" t="s">
        <v>1149</v>
      </c>
      <c r="G19" s="102" t="s">
        <v>1148</v>
      </c>
      <c r="H19" s="102" t="s">
        <v>1147</v>
      </c>
      <c r="I19" s="102" t="s">
        <v>898</v>
      </c>
      <c r="J19" s="102" t="s">
        <v>766</v>
      </c>
      <c r="K19" s="102" t="s">
        <v>1146</v>
      </c>
      <c r="L19" s="102" t="s">
        <v>770</v>
      </c>
      <c r="M19" s="102">
        <v>2019</v>
      </c>
      <c r="N19" s="102">
        <v>2020</v>
      </c>
      <c r="O19" s="102" t="s">
        <v>768</v>
      </c>
      <c r="P19" s="102">
        <v>128.5</v>
      </c>
      <c r="Q19" s="102"/>
      <c r="R19" s="102" t="s">
        <v>768</v>
      </c>
      <c r="S19" s="102">
        <v>1.5</v>
      </c>
      <c r="T19" s="102"/>
      <c r="U19" s="103" t="s">
        <v>767</v>
      </c>
      <c r="V19" s="102" t="s">
        <v>770</v>
      </c>
      <c r="W19" s="102" t="s">
        <v>777</v>
      </c>
    </row>
    <row r="20" spans="2:23" ht="28.5" x14ac:dyDescent="0.25">
      <c r="B20" s="176" t="s">
        <v>1145</v>
      </c>
      <c r="C20" s="176" t="s">
        <v>1144</v>
      </c>
      <c r="D20" s="176" t="s">
        <v>771</v>
      </c>
      <c r="E20" s="102" t="s">
        <v>341</v>
      </c>
      <c r="F20" s="104" t="s">
        <v>340</v>
      </c>
      <c r="G20" s="102" t="s">
        <v>177</v>
      </c>
      <c r="H20" s="102" t="s">
        <v>182</v>
      </c>
      <c r="I20" s="102" t="s">
        <v>771</v>
      </c>
      <c r="J20" s="102" t="s">
        <v>770</v>
      </c>
      <c r="K20" s="102" t="s">
        <v>769</v>
      </c>
      <c r="L20" s="102" t="s">
        <v>766</v>
      </c>
      <c r="M20" s="102">
        <v>2025</v>
      </c>
      <c r="N20" s="102">
        <v>2025</v>
      </c>
      <c r="O20" s="102" t="s">
        <v>768</v>
      </c>
      <c r="P20" s="102">
        <v>9</v>
      </c>
      <c r="Q20" s="102"/>
      <c r="R20" s="102" t="s">
        <v>768</v>
      </c>
      <c r="S20" s="102">
        <v>0.01</v>
      </c>
      <c r="T20" s="102"/>
      <c r="U20" s="103" t="s">
        <v>767</v>
      </c>
      <c r="V20" s="102" t="s">
        <v>766</v>
      </c>
      <c r="W20" s="102" t="s">
        <v>1143</v>
      </c>
    </row>
    <row r="21" spans="2:23" ht="28.5" x14ac:dyDescent="0.25">
      <c r="B21" s="177"/>
      <c r="C21" s="177"/>
      <c r="D21" s="177"/>
      <c r="E21" s="102" t="s">
        <v>335</v>
      </c>
      <c r="F21" s="104" t="s">
        <v>334</v>
      </c>
      <c r="G21" s="102" t="s">
        <v>337</v>
      </c>
      <c r="H21" s="102" t="s">
        <v>336</v>
      </c>
      <c r="I21" s="102" t="s">
        <v>771</v>
      </c>
      <c r="J21" s="102" t="s">
        <v>770</v>
      </c>
      <c r="K21" s="102" t="s">
        <v>769</v>
      </c>
      <c r="L21" s="102" t="s">
        <v>766</v>
      </c>
      <c r="M21" s="102">
        <v>2025</v>
      </c>
      <c r="N21" s="102">
        <v>2025</v>
      </c>
      <c r="O21" s="102" t="s">
        <v>768</v>
      </c>
      <c r="P21" s="102">
        <v>85</v>
      </c>
      <c r="Q21" s="102"/>
      <c r="R21" s="102" t="s">
        <v>768</v>
      </c>
      <c r="S21" s="102">
        <v>1</v>
      </c>
      <c r="T21" s="102"/>
      <c r="U21" s="103" t="s">
        <v>767</v>
      </c>
      <c r="V21" s="102" t="s">
        <v>766</v>
      </c>
      <c r="W21" s="102" t="s">
        <v>1142</v>
      </c>
    </row>
    <row r="22" spans="2:23" x14ac:dyDescent="0.25">
      <c r="B22" s="176" t="s">
        <v>1141</v>
      </c>
      <c r="C22" s="176" t="s">
        <v>1140</v>
      </c>
      <c r="D22" s="176" t="s">
        <v>771</v>
      </c>
      <c r="E22" s="102" t="s">
        <v>345</v>
      </c>
      <c r="F22" s="104" t="s">
        <v>344</v>
      </c>
      <c r="G22" s="102" t="s">
        <v>177</v>
      </c>
      <c r="H22" s="102" t="s">
        <v>182</v>
      </c>
      <c r="I22" s="102" t="s">
        <v>850</v>
      </c>
      <c r="J22" s="102" t="s">
        <v>770</v>
      </c>
      <c r="K22" s="102" t="s">
        <v>769</v>
      </c>
      <c r="L22" s="102" t="s">
        <v>766</v>
      </c>
      <c r="M22" s="102">
        <v>2023</v>
      </c>
      <c r="N22" s="102">
        <v>2023</v>
      </c>
      <c r="O22" s="102" t="s">
        <v>773</v>
      </c>
      <c r="P22" s="102"/>
      <c r="Q22" s="102">
        <v>16.12</v>
      </c>
      <c r="R22" s="102" t="s">
        <v>773</v>
      </c>
      <c r="S22" s="102"/>
      <c r="T22" s="102">
        <v>0.28999999999999998</v>
      </c>
      <c r="U22" s="103" t="s">
        <v>767</v>
      </c>
      <c r="V22" s="102" t="s">
        <v>766</v>
      </c>
      <c r="W22" s="102" t="s">
        <v>1139</v>
      </c>
    </row>
    <row r="23" spans="2:23" ht="57" x14ac:dyDescent="0.25">
      <c r="B23" s="177"/>
      <c r="C23" s="177"/>
      <c r="D23" s="177"/>
      <c r="E23" s="102" t="s">
        <v>349</v>
      </c>
      <c r="F23" s="104" t="s">
        <v>348</v>
      </c>
      <c r="G23" s="102" t="s">
        <v>337</v>
      </c>
      <c r="H23" s="102" t="s">
        <v>350</v>
      </c>
      <c r="I23" s="102" t="s">
        <v>771</v>
      </c>
      <c r="J23" s="102" t="s">
        <v>770</v>
      </c>
      <c r="K23" s="102" t="s">
        <v>769</v>
      </c>
      <c r="L23" s="102" t="s">
        <v>766</v>
      </c>
      <c r="M23" s="102">
        <v>2023</v>
      </c>
      <c r="N23" s="102">
        <v>2023</v>
      </c>
      <c r="O23" s="102" t="s">
        <v>768</v>
      </c>
      <c r="P23" s="102">
        <v>101</v>
      </c>
      <c r="Q23" s="102"/>
      <c r="R23" s="102" t="s">
        <v>768</v>
      </c>
      <c r="S23" s="102">
        <v>1</v>
      </c>
      <c r="T23" s="102"/>
      <c r="U23" s="103" t="s">
        <v>767</v>
      </c>
      <c r="V23" s="102" t="s">
        <v>766</v>
      </c>
      <c r="W23" s="102" t="s">
        <v>1138</v>
      </c>
    </row>
    <row r="24" spans="2:23" x14ac:dyDescent="0.25">
      <c r="B24" s="176" t="s">
        <v>1137</v>
      </c>
      <c r="C24" s="176" t="s">
        <v>1136</v>
      </c>
      <c r="D24" s="176" t="s">
        <v>771</v>
      </c>
      <c r="E24" s="102" t="s">
        <v>1135</v>
      </c>
      <c r="F24" s="104" t="s">
        <v>1134</v>
      </c>
      <c r="G24" s="102" t="s">
        <v>177</v>
      </c>
      <c r="H24" s="102" t="s">
        <v>182</v>
      </c>
      <c r="I24" s="102" t="s">
        <v>771</v>
      </c>
      <c r="J24" s="102" t="s">
        <v>770</v>
      </c>
      <c r="K24" s="102" t="s">
        <v>769</v>
      </c>
      <c r="L24" s="102" t="s">
        <v>770</v>
      </c>
      <c r="M24" s="102">
        <v>2026</v>
      </c>
      <c r="N24" s="102">
        <v>2026</v>
      </c>
      <c r="O24" s="102" t="s">
        <v>773</v>
      </c>
      <c r="P24" s="102"/>
      <c r="Q24" s="102"/>
      <c r="R24" s="102" t="s">
        <v>773</v>
      </c>
      <c r="S24" s="102"/>
      <c r="T24" s="102"/>
      <c r="U24" s="103" t="s">
        <v>767</v>
      </c>
      <c r="V24" s="102" t="s">
        <v>766</v>
      </c>
      <c r="W24" s="102" t="s">
        <v>1133</v>
      </c>
    </row>
    <row r="25" spans="2:23" ht="99.75" x14ac:dyDescent="0.25">
      <c r="B25" s="177"/>
      <c r="C25" s="177"/>
      <c r="D25" s="177"/>
      <c r="E25" s="102" t="s">
        <v>1132</v>
      </c>
      <c r="F25" s="104" t="s">
        <v>1131</v>
      </c>
      <c r="G25" s="102" t="s">
        <v>337</v>
      </c>
      <c r="H25" s="102" t="s">
        <v>336</v>
      </c>
      <c r="I25" s="102" t="s">
        <v>771</v>
      </c>
      <c r="J25" s="102" t="s">
        <v>770</v>
      </c>
      <c r="K25" s="102" t="s">
        <v>769</v>
      </c>
      <c r="L25" s="102" t="s">
        <v>770</v>
      </c>
      <c r="M25" s="102">
        <v>2026</v>
      </c>
      <c r="N25" s="102">
        <v>2026</v>
      </c>
      <c r="O25" s="102" t="s">
        <v>768</v>
      </c>
      <c r="P25" s="102">
        <v>33</v>
      </c>
      <c r="Q25" s="102"/>
      <c r="R25" s="102" t="s">
        <v>768</v>
      </c>
      <c r="S25" s="102">
        <v>1</v>
      </c>
      <c r="T25" s="102"/>
      <c r="U25" s="103" t="s">
        <v>767</v>
      </c>
      <c r="V25" s="102" t="s">
        <v>766</v>
      </c>
      <c r="W25" s="102" t="s">
        <v>1130</v>
      </c>
    </row>
    <row r="26" spans="2:23" x14ac:dyDescent="0.25">
      <c r="B26" s="176" t="s">
        <v>1129</v>
      </c>
      <c r="C26" s="176" t="s">
        <v>1128</v>
      </c>
      <c r="D26" s="176" t="s">
        <v>898</v>
      </c>
      <c r="E26" s="102" t="s">
        <v>577</v>
      </c>
      <c r="F26" s="104" t="s">
        <v>576</v>
      </c>
      <c r="G26" s="102" t="s">
        <v>129</v>
      </c>
      <c r="H26" s="102" t="s">
        <v>128</v>
      </c>
      <c r="I26" s="102" t="s">
        <v>898</v>
      </c>
      <c r="J26" s="102" t="s">
        <v>766</v>
      </c>
      <c r="K26" s="102" t="s">
        <v>877</v>
      </c>
      <c r="L26" s="102" t="s">
        <v>766</v>
      </c>
      <c r="M26" s="102">
        <v>2021</v>
      </c>
      <c r="N26" s="102">
        <v>2021</v>
      </c>
      <c r="O26" s="102" t="s">
        <v>773</v>
      </c>
      <c r="P26" s="102"/>
      <c r="Q26" s="102">
        <v>430</v>
      </c>
      <c r="R26" s="102" t="s">
        <v>773</v>
      </c>
      <c r="S26" s="102"/>
      <c r="T26" s="102">
        <v>11</v>
      </c>
      <c r="U26" s="103" t="s">
        <v>767</v>
      </c>
      <c r="V26" s="102" t="s">
        <v>766</v>
      </c>
      <c r="W26" s="102" t="s">
        <v>777</v>
      </c>
    </row>
    <row r="27" spans="2:23" ht="28.5" x14ac:dyDescent="0.25">
      <c r="B27" s="177"/>
      <c r="C27" s="177"/>
      <c r="D27" s="177"/>
      <c r="E27" s="102" t="s">
        <v>581</v>
      </c>
      <c r="F27" s="104" t="s">
        <v>580</v>
      </c>
      <c r="G27" s="102" t="s">
        <v>541</v>
      </c>
      <c r="H27" s="102" t="s">
        <v>540</v>
      </c>
      <c r="I27" s="102" t="s">
        <v>898</v>
      </c>
      <c r="J27" s="102" t="s">
        <v>766</v>
      </c>
      <c r="K27" s="102" t="s">
        <v>877</v>
      </c>
      <c r="L27" s="102" t="s">
        <v>766</v>
      </c>
      <c r="M27" s="102">
        <v>2021</v>
      </c>
      <c r="N27" s="102">
        <v>2021</v>
      </c>
      <c r="O27" s="102" t="s">
        <v>768</v>
      </c>
      <c r="P27" s="102">
        <v>136</v>
      </c>
      <c r="Q27" s="102"/>
      <c r="R27" s="102" t="s">
        <v>768</v>
      </c>
      <c r="S27" s="102">
        <v>1.83</v>
      </c>
      <c r="T27" s="102"/>
      <c r="U27" s="103" t="s">
        <v>767</v>
      </c>
      <c r="V27" s="102" t="s">
        <v>766</v>
      </c>
      <c r="W27" s="102" t="s">
        <v>1127</v>
      </c>
    </row>
    <row r="28" spans="2:23" ht="28.5" x14ac:dyDescent="0.25">
      <c r="B28" s="176" t="s">
        <v>1126</v>
      </c>
      <c r="C28" s="176" t="s">
        <v>1125</v>
      </c>
      <c r="D28" s="176" t="s">
        <v>771</v>
      </c>
      <c r="E28" s="102" t="s">
        <v>102</v>
      </c>
      <c r="F28" s="104" t="s">
        <v>101</v>
      </c>
      <c r="G28" s="102" t="s">
        <v>104</v>
      </c>
      <c r="H28" s="102" t="s">
        <v>103</v>
      </c>
      <c r="I28" s="102" t="s">
        <v>898</v>
      </c>
      <c r="J28" s="102" t="s">
        <v>770</v>
      </c>
      <c r="K28" s="102" t="s">
        <v>769</v>
      </c>
      <c r="L28" s="102" t="s">
        <v>770</v>
      </c>
      <c r="M28" s="102">
        <v>2020</v>
      </c>
      <c r="N28" s="102">
        <v>2027</v>
      </c>
      <c r="O28" s="102" t="s">
        <v>768</v>
      </c>
      <c r="P28" s="102">
        <v>4.4000000000000004</v>
      </c>
      <c r="Q28" s="102"/>
      <c r="R28" s="102" t="s">
        <v>768</v>
      </c>
      <c r="S28" s="102">
        <v>0</v>
      </c>
      <c r="T28" s="102"/>
      <c r="U28" s="103" t="s">
        <v>769</v>
      </c>
      <c r="V28" s="102" t="s">
        <v>766</v>
      </c>
      <c r="W28" s="102" t="s">
        <v>1118</v>
      </c>
    </row>
    <row r="29" spans="2:23" ht="28.5" x14ac:dyDescent="0.25">
      <c r="B29" s="178"/>
      <c r="C29" s="178"/>
      <c r="D29" s="178"/>
      <c r="E29" s="102" t="s">
        <v>123</v>
      </c>
      <c r="F29" s="104" t="s">
        <v>122</v>
      </c>
      <c r="G29" s="102" t="s">
        <v>109</v>
      </c>
      <c r="H29" s="102" t="s">
        <v>124</v>
      </c>
      <c r="I29" s="102" t="s">
        <v>850</v>
      </c>
      <c r="J29" s="102" t="s">
        <v>770</v>
      </c>
      <c r="K29" s="102" t="s">
        <v>769</v>
      </c>
      <c r="L29" s="102" t="s">
        <v>766</v>
      </c>
      <c r="M29" s="102">
        <v>2022</v>
      </c>
      <c r="N29" s="102">
        <v>2022</v>
      </c>
      <c r="O29" s="102" t="s">
        <v>768</v>
      </c>
      <c r="P29" s="102">
        <v>1.25</v>
      </c>
      <c r="Q29" s="102"/>
      <c r="R29" s="102" t="s">
        <v>768</v>
      </c>
      <c r="S29" s="102">
        <v>0.15</v>
      </c>
      <c r="T29" s="102"/>
      <c r="U29" s="103" t="s">
        <v>769</v>
      </c>
      <c r="V29" s="102" t="s">
        <v>770</v>
      </c>
      <c r="W29" s="102" t="s">
        <v>777</v>
      </c>
    </row>
    <row r="30" spans="2:23" ht="28.5" x14ac:dyDescent="0.25">
      <c r="B30" s="178"/>
      <c r="C30" s="178"/>
      <c r="D30" s="178"/>
      <c r="E30" s="102" t="s">
        <v>1124</v>
      </c>
      <c r="F30" s="104" t="s">
        <v>1123</v>
      </c>
      <c r="G30" s="102" t="s">
        <v>109</v>
      </c>
      <c r="H30" s="102" t="s">
        <v>1122</v>
      </c>
      <c r="I30" s="102" t="s">
        <v>850</v>
      </c>
      <c r="J30" s="102" t="s">
        <v>770</v>
      </c>
      <c r="K30" s="102" t="s">
        <v>769</v>
      </c>
      <c r="L30" s="102" t="s">
        <v>770</v>
      </c>
      <c r="M30" s="102">
        <v>2025</v>
      </c>
      <c r="N30" s="102">
        <v>2025</v>
      </c>
      <c r="O30" s="102" t="s">
        <v>773</v>
      </c>
      <c r="P30" s="102"/>
      <c r="Q30" s="102"/>
      <c r="R30" s="102" t="s">
        <v>773</v>
      </c>
      <c r="S30" s="102"/>
      <c r="T30" s="102"/>
      <c r="U30" s="103" t="s">
        <v>769</v>
      </c>
      <c r="V30" s="102" t="s">
        <v>770</v>
      </c>
      <c r="W30" s="102" t="s">
        <v>777</v>
      </c>
    </row>
    <row r="31" spans="2:23" ht="28.5" x14ac:dyDescent="0.25">
      <c r="B31" s="178"/>
      <c r="C31" s="178"/>
      <c r="D31" s="178"/>
      <c r="E31" s="102" t="s">
        <v>110</v>
      </c>
      <c r="F31" s="104" t="s">
        <v>113</v>
      </c>
      <c r="G31" s="102" t="s">
        <v>109</v>
      </c>
      <c r="H31" s="102" t="s">
        <v>114</v>
      </c>
      <c r="I31" s="102" t="s">
        <v>771</v>
      </c>
      <c r="J31" s="102" t="s">
        <v>770</v>
      </c>
      <c r="K31" s="102" t="s">
        <v>769</v>
      </c>
      <c r="L31" s="102" t="s">
        <v>766</v>
      </c>
      <c r="M31" s="102">
        <v>2022</v>
      </c>
      <c r="N31" s="102">
        <v>2022</v>
      </c>
      <c r="O31" s="102" t="s">
        <v>768</v>
      </c>
      <c r="P31" s="102">
        <v>13</v>
      </c>
      <c r="Q31" s="102"/>
      <c r="R31" s="102" t="s">
        <v>768</v>
      </c>
      <c r="S31" s="102">
        <v>0.7</v>
      </c>
      <c r="T31" s="102"/>
      <c r="U31" s="103" t="s">
        <v>769</v>
      </c>
      <c r="V31" s="102" t="s">
        <v>766</v>
      </c>
      <c r="W31" s="102" t="s">
        <v>1121</v>
      </c>
    </row>
    <row r="32" spans="2:23" ht="28.5" x14ac:dyDescent="0.25">
      <c r="B32" s="178"/>
      <c r="C32" s="178"/>
      <c r="D32" s="178"/>
      <c r="E32" s="102" t="s">
        <v>117</v>
      </c>
      <c r="F32" s="104" t="s">
        <v>116</v>
      </c>
      <c r="G32" s="102" t="s">
        <v>104</v>
      </c>
      <c r="H32" s="102" t="s">
        <v>103</v>
      </c>
      <c r="I32" s="102" t="s">
        <v>771</v>
      </c>
      <c r="J32" s="102" t="s">
        <v>770</v>
      </c>
      <c r="K32" s="102" t="s">
        <v>769</v>
      </c>
      <c r="L32" s="102" t="s">
        <v>766</v>
      </c>
      <c r="M32" s="102">
        <v>2022</v>
      </c>
      <c r="N32" s="102">
        <v>2025</v>
      </c>
      <c r="O32" s="102" t="s">
        <v>768</v>
      </c>
      <c r="P32" s="102">
        <v>0.6</v>
      </c>
      <c r="Q32" s="102"/>
      <c r="R32" s="102" t="s">
        <v>768</v>
      </c>
      <c r="S32" s="102">
        <v>0</v>
      </c>
      <c r="T32" s="102"/>
      <c r="U32" s="103" t="s">
        <v>769</v>
      </c>
      <c r="V32" s="102" t="s">
        <v>766</v>
      </c>
      <c r="W32" s="102" t="s">
        <v>1120</v>
      </c>
    </row>
    <row r="33" spans="2:23" ht="28.5" x14ac:dyDescent="0.25">
      <c r="B33" s="177"/>
      <c r="C33" s="177"/>
      <c r="D33" s="177"/>
      <c r="E33" s="102" t="s">
        <v>1119</v>
      </c>
      <c r="F33" s="104" t="s">
        <v>1098</v>
      </c>
      <c r="G33" s="102" t="s">
        <v>104</v>
      </c>
      <c r="H33" s="102" t="s">
        <v>103</v>
      </c>
      <c r="I33" s="102" t="s">
        <v>771</v>
      </c>
      <c r="J33" s="102" t="s">
        <v>770</v>
      </c>
      <c r="K33" s="102" t="s">
        <v>769</v>
      </c>
      <c r="L33" s="102" t="s">
        <v>770</v>
      </c>
      <c r="M33" s="102">
        <v>2020</v>
      </c>
      <c r="N33" s="102">
        <v>2030</v>
      </c>
      <c r="O33" s="102" t="s">
        <v>768</v>
      </c>
      <c r="P33" s="102">
        <v>8</v>
      </c>
      <c r="Q33" s="102"/>
      <c r="R33" s="102" t="s">
        <v>768</v>
      </c>
      <c r="S33" s="102">
        <v>0</v>
      </c>
      <c r="T33" s="102"/>
      <c r="U33" s="103" t="s">
        <v>769</v>
      </c>
      <c r="V33" s="102" t="s">
        <v>766</v>
      </c>
      <c r="W33" s="102" t="s">
        <v>1118</v>
      </c>
    </row>
    <row r="34" spans="2:23" ht="28.5" x14ac:dyDescent="0.25">
      <c r="B34" s="176" t="s">
        <v>1117</v>
      </c>
      <c r="C34" s="176" t="s">
        <v>1116</v>
      </c>
      <c r="D34" s="176" t="s">
        <v>850</v>
      </c>
      <c r="E34" s="102" t="s">
        <v>561</v>
      </c>
      <c r="F34" s="104" t="s">
        <v>560</v>
      </c>
      <c r="G34" s="102" t="s">
        <v>563</v>
      </c>
      <c r="H34" s="102" t="s">
        <v>562</v>
      </c>
      <c r="I34" s="102" t="s">
        <v>898</v>
      </c>
      <c r="J34" s="102" t="s">
        <v>766</v>
      </c>
      <c r="K34" s="102" t="s">
        <v>1115</v>
      </c>
      <c r="L34" s="102" t="s">
        <v>766</v>
      </c>
      <c r="M34" s="102">
        <v>2022</v>
      </c>
      <c r="N34" s="102">
        <v>2022</v>
      </c>
      <c r="O34" s="102" t="s">
        <v>768</v>
      </c>
      <c r="P34" s="102">
        <v>629</v>
      </c>
      <c r="Q34" s="102"/>
      <c r="R34" s="102" t="s">
        <v>768</v>
      </c>
      <c r="S34" s="102">
        <v>22.9</v>
      </c>
      <c r="T34" s="102"/>
      <c r="U34" s="103" t="s">
        <v>767</v>
      </c>
      <c r="V34" s="102" t="s">
        <v>770</v>
      </c>
      <c r="W34" s="102" t="s">
        <v>777</v>
      </c>
    </row>
    <row r="35" spans="2:23" ht="28.5" x14ac:dyDescent="0.25">
      <c r="B35" s="178"/>
      <c r="C35" s="178"/>
      <c r="D35" s="178"/>
      <c r="E35" s="102" t="s">
        <v>568</v>
      </c>
      <c r="F35" s="104" t="s">
        <v>567</v>
      </c>
      <c r="G35" s="102" t="s">
        <v>129</v>
      </c>
      <c r="H35" s="102" t="s">
        <v>128</v>
      </c>
      <c r="I35" s="102" t="s">
        <v>850</v>
      </c>
      <c r="J35" s="102" t="s">
        <v>766</v>
      </c>
      <c r="K35" s="102" t="s">
        <v>1114</v>
      </c>
      <c r="L35" s="102" t="s">
        <v>766</v>
      </c>
      <c r="M35" s="102">
        <v>2022</v>
      </c>
      <c r="N35" s="102">
        <v>2022</v>
      </c>
      <c r="O35" s="102" t="s">
        <v>773</v>
      </c>
      <c r="P35" s="102"/>
      <c r="Q35" s="102">
        <v>620</v>
      </c>
      <c r="R35" s="102" t="s">
        <v>773</v>
      </c>
      <c r="S35" s="102"/>
      <c r="T35" s="102">
        <v>22</v>
      </c>
      <c r="U35" s="103" t="s">
        <v>767</v>
      </c>
      <c r="V35" s="102" t="s">
        <v>766</v>
      </c>
      <c r="W35" s="102" t="s">
        <v>777</v>
      </c>
    </row>
    <row r="36" spans="2:23" ht="28.5" x14ac:dyDescent="0.25">
      <c r="B36" s="177"/>
      <c r="C36" s="177"/>
      <c r="D36" s="177"/>
      <c r="E36" s="102" t="s">
        <v>570</v>
      </c>
      <c r="F36" s="104" t="s">
        <v>569</v>
      </c>
      <c r="G36" s="102" t="s">
        <v>129</v>
      </c>
      <c r="H36" s="102" t="s">
        <v>128</v>
      </c>
      <c r="I36" s="102" t="s">
        <v>850</v>
      </c>
      <c r="J36" s="102" t="s">
        <v>766</v>
      </c>
      <c r="K36" s="102" t="s">
        <v>1114</v>
      </c>
      <c r="L36" s="102" t="s">
        <v>766</v>
      </c>
      <c r="M36" s="102">
        <v>2022</v>
      </c>
      <c r="N36" s="102">
        <v>2022</v>
      </c>
      <c r="O36" s="102" t="s">
        <v>773</v>
      </c>
      <c r="P36" s="102"/>
      <c r="Q36" s="102">
        <v>340</v>
      </c>
      <c r="R36" s="102" t="s">
        <v>773</v>
      </c>
      <c r="S36" s="102"/>
      <c r="T36" s="102">
        <v>8</v>
      </c>
      <c r="U36" s="103" t="s">
        <v>767</v>
      </c>
      <c r="V36" s="102" t="s">
        <v>766</v>
      </c>
      <c r="W36" s="102" t="s">
        <v>777</v>
      </c>
    </row>
    <row r="37" spans="2:23" ht="28.5" x14ac:dyDescent="0.25">
      <c r="B37" s="176" t="s">
        <v>1113</v>
      </c>
      <c r="C37" s="176" t="s">
        <v>1112</v>
      </c>
      <c r="D37" s="176" t="s">
        <v>850</v>
      </c>
      <c r="E37" s="102" t="s">
        <v>146</v>
      </c>
      <c r="F37" s="104" t="s">
        <v>145</v>
      </c>
      <c r="G37" s="102" t="s">
        <v>698</v>
      </c>
      <c r="H37" s="102" t="s">
        <v>147</v>
      </c>
      <c r="I37" s="102" t="s">
        <v>850</v>
      </c>
      <c r="J37" s="102" t="s">
        <v>766</v>
      </c>
      <c r="K37" s="102" t="s">
        <v>1111</v>
      </c>
      <c r="L37" s="102" t="s">
        <v>766</v>
      </c>
      <c r="M37" s="102">
        <v>2023</v>
      </c>
      <c r="N37" s="102">
        <v>2023</v>
      </c>
      <c r="O37" s="102" t="s">
        <v>768</v>
      </c>
      <c r="P37" s="102">
        <v>257.14</v>
      </c>
      <c r="Q37" s="102"/>
      <c r="R37" s="102" t="s">
        <v>768</v>
      </c>
      <c r="S37" s="102">
        <v>0.52</v>
      </c>
      <c r="T37" s="102"/>
      <c r="U37" s="103" t="s">
        <v>767</v>
      </c>
      <c r="V37" s="102" t="s">
        <v>766</v>
      </c>
      <c r="W37" s="102" t="s">
        <v>1110</v>
      </c>
    </row>
    <row r="38" spans="2:23" x14ac:dyDescent="0.25">
      <c r="B38" s="177"/>
      <c r="C38" s="177"/>
      <c r="D38" s="177"/>
      <c r="E38" s="102" t="s">
        <v>142</v>
      </c>
      <c r="F38" s="104" t="s">
        <v>141</v>
      </c>
      <c r="G38" s="102" t="s">
        <v>129</v>
      </c>
      <c r="H38" s="102" t="s">
        <v>128</v>
      </c>
      <c r="I38" s="102" t="s">
        <v>850</v>
      </c>
      <c r="J38" s="102" t="s">
        <v>766</v>
      </c>
      <c r="K38" s="102" t="s">
        <v>1109</v>
      </c>
      <c r="L38" s="102" t="s">
        <v>766</v>
      </c>
      <c r="M38" s="102">
        <v>2023</v>
      </c>
      <c r="N38" s="102">
        <v>2023</v>
      </c>
      <c r="O38" s="102" t="s">
        <v>773</v>
      </c>
      <c r="P38" s="102"/>
      <c r="Q38" s="102">
        <v>70</v>
      </c>
      <c r="R38" s="102" t="s">
        <v>773</v>
      </c>
      <c r="S38" s="102"/>
      <c r="T38" s="102">
        <v>1</v>
      </c>
      <c r="U38" s="103" t="s">
        <v>767</v>
      </c>
      <c r="V38" s="102" t="s">
        <v>766</v>
      </c>
      <c r="W38" s="102" t="s">
        <v>777</v>
      </c>
    </row>
    <row r="39" spans="2:23" x14ac:dyDescent="0.25">
      <c r="B39" s="176" t="s">
        <v>1108</v>
      </c>
      <c r="C39" s="176" t="s">
        <v>1106</v>
      </c>
      <c r="D39" s="176" t="s">
        <v>850</v>
      </c>
      <c r="E39" s="102" t="s">
        <v>1107</v>
      </c>
      <c r="F39" s="104" t="s">
        <v>1106</v>
      </c>
      <c r="G39" s="102" t="s">
        <v>109</v>
      </c>
      <c r="H39" s="102" t="s">
        <v>1105</v>
      </c>
      <c r="I39" s="102" t="s">
        <v>850</v>
      </c>
      <c r="J39" s="102" t="s">
        <v>770</v>
      </c>
      <c r="K39" s="102" t="s">
        <v>769</v>
      </c>
      <c r="L39" s="102" t="s">
        <v>770</v>
      </c>
      <c r="M39" s="102">
        <v>2023</v>
      </c>
      <c r="N39" s="102">
        <v>2023</v>
      </c>
      <c r="O39" s="102" t="s">
        <v>773</v>
      </c>
      <c r="P39" s="102"/>
      <c r="Q39" s="102"/>
      <c r="R39" s="102" t="s">
        <v>773</v>
      </c>
      <c r="S39" s="102"/>
      <c r="T39" s="102"/>
      <c r="U39" s="103" t="s">
        <v>767</v>
      </c>
      <c r="V39" s="102" t="s">
        <v>770</v>
      </c>
      <c r="W39" s="102" t="s">
        <v>777</v>
      </c>
    </row>
    <row r="40" spans="2:23" ht="28.5" x14ac:dyDescent="0.25">
      <c r="B40" s="177"/>
      <c r="C40" s="177"/>
      <c r="D40" s="177"/>
      <c r="E40" s="102" t="s">
        <v>1104</v>
      </c>
      <c r="F40" s="104" t="s">
        <v>1103</v>
      </c>
      <c r="G40" s="102" t="s">
        <v>109</v>
      </c>
      <c r="H40" s="102" t="s">
        <v>124</v>
      </c>
      <c r="I40" s="102" t="s">
        <v>850</v>
      </c>
      <c r="J40" s="102" t="s">
        <v>770</v>
      </c>
      <c r="K40" s="102" t="s">
        <v>769</v>
      </c>
      <c r="L40" s="102" t="s">
        <v>770</v>
      </c>
      <c r="M40" s="102">
        <v>2023</v>
      </c>
      <c r="N40" s="102">
        <v>2023</v>
      </c>
      <c r="O40" s="102" t="s">
        <v>773</v>
      </c>
      <c r="P40" s="102"/>
      <c r="Q40" s="102"/>
      <c r="R40" s="102" t="s">
        <v>773</v>
      </c>
      <c r="S40" s="102"/>
      <c r="T40" s="102"/>
      <c r="U40" s="103" t="s">
        <v>767</v>
      </c>
      <c r="V40" s="102" t="s">
        <v>766</v>
      </c>
      <c r="W40" s="102" t="s">
        <v>1102</v>
      </c>
    </row>
    <row r="41" spans="2:23" ht="28.5" x14ac:dyDescent="0.25">
      <c r="B41" s="176" t="s">
        <v>1101</v>
      </c>
      <c r="C41" s="176" t="s">
        <v>1100</v>
      </c>
      <c r="D41" s="176" t="s">
        <v>850</v>
      </c>
      <c r="E41" s="102" t="s">
        <v>427</v>
      </c>
      <c r="F41" s="104" t="s">
        <v>426</v>
      </c>
      <c r="G41" s="102" t="s">
        <v>404</v>
      </c>
      <c r="H41" s="102" t="s">
        <v>428</v>
      </c>
      <c r="I41" s="102" t="s">
        <v>850</v>
      </c>
      <c r="J41" s="102" t="s">
        <v>770</v>
      </c>
      <c r="K41" s="102" t="s">
        <v>769</v>
      </c>
      <c r="L41" s="102" t="s">
        <v>770</v>
      </c>
      <c r="M41" s="102">
        <v>2022</v>
      </c>
      <c r="N41" s="102">
        <v>2022</v>
      </c>
      <c r="O41" s="102" t="s">
        <v>768</v>
      </c>
      <c r="P41" s="102">
        <v>150</v>
      </c>
      <c r="Q41" s="102"/>
      <c r="R41" s="102" t="s">
        <v>768</v>
      </c>
      <c r="S41" s="102">
        <v>1</v>
      </c>
      <c r="T41" s="102"/>
      <c r="U41" s="103" t="s">
        <v>769</v>
      </c>
      <c r="V41" s="102" t="s">
        <v>770</v>
      </c>
      <c r="W41" s="102" t="s">
        <v>777</v>
      </c>
    </row>
    <row r="42" spans="2:23" x14ac:dyDescent="0.25">
      <c r="B42" s="177"/>
      <c r="C42" s="177"/>
      <c r="D42" s="177"/>
      <c r="E42" s="102" t="s">
        <v>425</v>
      </c>
      <c r="F42" s="104" t="s">
        <v>424</v>
      </c>
      <c r="G42" s="102" t="s">
        <v>129</v>
      </c>
      <c r="H42" s="102" t="s">
        <v>128</v>
      </c>
      <c r="I42" s="102" t="s">
        <v>850</v>
      </c>
      <c r="J42" s="102" t="s">
        <v>770</v>
      </c>
      <c r="K42" s="102" t="s">
        <v>769</v>
      </c>
      <c r="L42" s="102" t="s">
        <v>766</v>
      </c>
      <c r="M42" s="102">
        <v>2022</v>
      </c>
      <c r="N42" s="102">
        <v>2022</v>
      </c>
      <c r="O42" s="102" t="s">
        <v>773</v>
      </c>
      <c r="P42" s="102"/>
      <c r="Q42" s="102">
        <v>10</v>
      </c>
      <c r="R42" s="102" t="s">
        <v>773</v>
      </c>
      <c r="S42" s="102"/>
      <c r="T42" s="102">
        <v>1</v>
      </c>
      <c r="U42" s="103" t="s">
        <v>767</v>
      </c>
      <c r="V42" s="102" t="s">
        <v>766</v>
      </c>
      <c r="W42" s="102" t="s">
        <v>777</v>
      </c>
    </row>
    <row r="43" spans="2:23" x14ac:dyDescent="0.25">
      <c r="B43" s="176" t="s">
        <v>1099</v>
      </c>
      <c r="C43" s="176" t="s">
        <v>1098</v>
      </c>
      <c r="D43" s="176" t="s">
        <v>771</v>
      </c>
      <c r="E43" s="102" t="s">
        <v>107</v>
      </c>
      <c r="F43" s="104" t="s">
        <v>106</v>
      </c>
      <c r="G43" s="102" t="s">
        <v>109</v>
      </c>
      <c r="H43" s="102" t="s">
        <v>108</v>
      </c>
      <c r="I43" s="102" t="s">
        <v>898</v>
      </c>
      <c r="J43" s="102" t="s">
        <v>770</v>
      </c>
      <c r="K43" s="102" t="s">
        <v>769</v>
      </c>
      <c r="L43" s="102" t="s">
        <v>770</v>
      </c>
      <c r="M43" s="102">
        <v>2020</v>
      </c>
      <c r="N43" s="102">
        <v>2027</v>
      </c>
      <c r="O43" s="102" t="s">
        <v>773</v>
      </c>
      <c r="P43" s="102"/>
      <c r="Q43" s="102"/>
      <c r="R43" s="102" t="s">
        <v>773</v>
      </c>
      <c r="S43" s="102"/>
      <c r="T43" s="102"/>
      <c r="U43" s="103" t="s">
        <v>769</v>
      </c>
      <c r="V43" s="102" t="s">
        <v>766</v>
      </c>
      <c r="W43" s="102" t="s">
        <v>1097</v>
      </c>
    </row>
    <row r="44" spans="2:23" ht="28.5" x14ac:dyDescent="0.25">
      <c r="B44" s="178"/>
      <c r="C44" s="178"/>
      <c r="D44" s="178"/>
      <c r="E44" s="102" t="s">
        <v>1096</v>
      </c>
      <c r="F44" s="104" t="s">
        <v>1095</v>
      </c>
      <c r="G44" s="102" t="s">
        <v>109</v>
      </c>
      <c r="H44" s="102" t="s">
        <v>114</v>
      </c>
      <c r="I44" s="102" t="s">
        <v>850</v>
      </c>
      <c r="J44" s="102" t="s">
        <v>770</v>
      </c>
      <c r="K44" s="102" t="s">
        <v>769</v>
      </c>
      <c r="L44" s="102" t="s">
        <v>770</v>
      </c>
      <c r="M44" s="102">
        <v>2020</v>
      </c>
      <c r="N44" s="102">
        <v>2020</v>
      </c>
      <c r="O44" s="102" t="s">
        <v>768</v>
      </c>
      <c r="P44" s="102">
        <v>0.2</v>
      </c>
      <c r="Q44" s="102"/>
      <c r="R44" s="102" t="s">
        <v>768</v>
      </c>
      <c r="S44" s="102">
        <v>0.01</v>
      </c>
      <c r="T44" s="102"/>
      <c r="U44" s="103" t="s">
        <v>769</v>
      </c>
      <c r="V44" s="102" t="s">
        <v>766</v>
      </c>
      <c r="W44" s="102" t="s">
        <v>1094</v>
      </c>
    </row>
    <row r="45" spans="2:23" ht="28.5" x14ac:dyDescent="0.25">
      <c r="B45" s="177"/>
      <c r="C45" s="177"/>
      <c r="D45" s="177"/>
      <c r="E45" s="102" t="s">
        <v>1093</v>
      </c>
      <c r="F45" s="104" t="s">
        <v>1092</v>
      </c>
      <c r="G45" s="102" t="s">
        <v>109</v>
      </c>
      <c r="H45" s="102" t="s">
        <v>114</v>
      </c>
      <c r="I45" s="102" t="s">
        <v>771</v>
      </c>
      <c r="J45" s="102" t="s">
        <v>770</v>
      </c>
      <c r="K45" s="102" t="s">
        <v>769</v>
      </c>
      <c r="L45" s="102" t="s">
        <v>770</v>
      </c>
      <c r="M45" s="102">
        <v>2021</v>
      </c>
      <c r="N45" s="102">
        <v>2030</v>
      </c>
      <c r="O45" s="102" t="s">
        <v>768</v>
      </c>
      <c r="P45" s="102">
        <v>24</v>
      </c>
      <c r="Q45" s="102"/>
      <c r="R45" s="102" t="s">
        <v>768</v>
      </c>
      <c r="S45" s="102">
        <v>1.39</v>
      </c>
      <c r="T45" s="102"/>
      <c r="U45" s="103" t="s">
        <v>769</v>
      </c>
      <c r="V45" s="102" t="s">
        <v>766</v>
      </c>
      <c r="W45" s="102" t="s">
        <v>1091</v>
      </c>
    </row>
    <row r="46" spans="2:23" ht="28.5" x14ac:dyDescent="0.25">
      <c r="B46" s="176" t="s">
        <v>1090</v>
      </c>
      <c r="C46" s="176" t="s">
        <v>1089</v>
      </c>
      <c r="D46" s="176" t="s">
        <v>898</v>
      </c>
      <c r="E46" s="102" t="s">
        <v>1087</v>
      </c>
      <c r="F46" s="104" t="s">
        <v>1088</v>
      </c>
      <c r="G46" s="102" t="s">
        <v>698</v>
      </c>
      <c r="H46" s="102" t="s">
        <v>147</v>
      </c>
      <c r="I46" s="102" t="s">
        <v>898</v>
      </c>
      <c r="J46" s="102" t="s">
        <v>770</v>
      </c>
      <c r="K46" s="102" t="s">
        <v>769</v>
      </c>
      <c r="L46" s="102" t="s">
        <v>770</v>
      </c>
      <c r="M46" s="102">
        <v>2019</v>
      </c>
      <c r="N46" s="102">
        <v>2021</v>
      </c>
      <c r="O46" s="102" t="s">
        <v>768</v>
      </c>
      <c r="P46" s="102">
        <v>515</v>
      </c>
      <c r="Q46" s="102"/>
      <c r="R46" s="102" t="s">
        <v>768</v>
      </c>
      <c r="S46" s="102">
        <v>11</v>
      </c>
      <c r="T46" s="102"/>
      <c r="U46" s="103" t="s">
        <v>767</v>
      </c>
      <c r="V46" s="102" t="s">
        <v>766</v>
      </c>
      <c r="W46" s="102" t="s">
        <v>1087</v>
      </c>
    </row>
    <row r="47" spans="2:23" ht="42.75" x14ac:dyDescent="0.25">
      <c r="B47" s="178"/>
      <c r="C47" s="178"/>
      <c r="D47" s="178"/>
      <c r="E47" s="102" t="s">
        <v>1086</v>
      </c>
      <c r="F47" s="104" t="s">
        <v>1085</v>
      </c>
      <c r="G47" s="102" t="s">
        <v>109</v>
      </c>
      <c r="H47" s="102" t="s">
        <v>1084</v>
      </c>
      <c r="I47" s="102" t="s">
        <v>898</v>
      </c>
      <c r="J47" s="102" t="s">
        <v>770</v>
      </c>
      <c r="K47" s="102" t="s">
        <v>769</v>
      </c>
      <c r="L47" s="102" t="s">
        <v>770</v>
      </c>
      <c r="M47" s="102">
        <v>2019</v>
      </c>
      <c r="N47" s="102">
        <v>2022</v>
      </c>
      <c r="O47" s="102" t="s">
        <v>768</v>
      </c>
      <c r="P47" s="102">
        <v>2620</v>
      </c>
      <c r="Q47" s="102"/>
      <c r="R47" s="102" t="s">
        <v>768</v>
      </c>
      <c r="S47" s="102">
        <v>40.1</v>
      </c>
      <c r="T47" s="102"/>
      <c r="U47" s="103" t="s">
        <v>767</v>
      </c>
      <c r="V47" s="102" t="s">
        <v>766</v>
      </c>
      <c r="W47" s="102" t="s">
        <v>1083</v>
      </c>
    </row>
    <row r="48" spans="2:23" ht="42.75" x14ac:dyDescent="0.25">
      <c r="B48" s="177"/>
      <c r="C48" s="177"/>
      <c r="D48" s="177"/>
      <c r="E48" s="102" t="s">
        <v>1082</v>
      </c>
      <c r="F48" s="104" t="s">
        <v>1081</v>
      </c>
      <c r="G48" s="102" t="s">
        <v>109</v>
      </c>
      <c r="H48" s="102" t="s">
        <v>715</v>
      </c>
      <c r="I48" s="102" t="s">
        <v>898</v>
      </c>
      <c r="J48" s="102" t="s">
        <v>770</v>
      </c>
      <c r="K48" s="102" t="s">
        <v>769</v>
      </c>
      <c r="L48" s="102" t="s">
        <v>770</v>
      </c>
      <c r="M48" s="102">
        <v>2023</v>
      </c>
      <c r="N48" s="102">
        <v>2023</v>
      </c>
      <c r="O48" s="102" t="s">
        <v>768</v>
      </c>
      <c r="P48" s="102">
        <v>90.4</v>
      </c>
      <c r="Q48" s="102"/>
      <c r="R48" s="102" t="s">
        <v>768</v>
      </c>
      <c r="S48" s="102">
        <v>4.8</v>
      </c>
      <c r="T48" s="102"/>
      <c r="U48" s="103" t="s">
        <v>767</v>
      </c>
      <c r="V48" s="102" t="s">
        <v>766</v>
      </c>
      <c r="W48" s="102" t="s">
        <v>1080</v>
      </c>
    </row>
    <row r="49" spans="2:23" ht="28.5" x14ac:dyDescent="0.25">
      <c r="B49" s="176" t="s">
        <v>1079</v>
      </c>
      <c r="C49" s="176" t="s">
        <v>1078</v>
      </c>
      <c r="D49" s="176" t="s">
        <v>771</v>
      </c>
      <c r="E49" s="102" t="s">
        <v>43</v>
      </c>
      <c r="F49" s="104" t="s">
        <v>42</v>
      </c>
      <c r="G49" s="102" t="s">
        <v>45</v>
      </c>
      <c r="H49" s="102" t="s">
        <v>44</v>
      </c>
      <c r="I49" s="102" t="s">
        <v>850</v>
      </c>
      <c r="J49" s="102" t="s">
        <v>766</v>
      </c>
      <c r="K49" s="102" t="s">
        <v>1077</v>
      </c>
      <c r="L49" s="102" t="s">
        <v>766</v>
      </c>
      <c r="M49" s="102">
        <v>2025</v>
      </c>
      <c r="N49" s="102">
        <v>2025</v>
      </c>
      <c r="O49" s="102" t="s">
        <v>768</v>
      </c>
      <c r="P49" s="102">
        <v>115</v>
      </c>
      <c r="Q49" s="102"/>
      <c r="R49" s="102" t="s">
        <v>768</v>
      </c>
      <c r="S49" s="102">
        <v>1.83</v>
      </c>
      <c r="T49" s="102"/>
      <c r="U49" s="103" t="s">
        <v>767</v>
      </c>
      <c r="V49" s="102" t="s">
        <v>766</v>
      </c>
      <c r="W49" s="102" t="s">
        <v>869</v>
      </c>
    </row>
    <row r="50" spans="2:23" ht="28.5" x14ac:dyDescent="0.25">
      <c r="B50" s="177"/>
      <c r="C50" s="177"/>
      <c r="D50" s="177"/>
      <c r="E50" s="102" t="s">
        <v>37</v>
      </c>
      <c r="F50" s="104" t="s">
        <v>36</v>
      </c>
      <c r="G50" s="102" t="s">
        <v>39</v>
      </c>
      <c r="H50" s="102" t="s">
        <v>747</v>
      </c>
      <c r="I50" s="102" t="s">
        <v>771</v>
      </c>
      <c r="J50" s="102" t="s">
        <v>766</v>
      </c>
      <c r="K50" s="102" t="s">
        <v>1077</v>
      </c>
      <c r="L50" s="102" t="s">
        <v>766</v>
      </c>
      <c r="M50" s="102">
        <v>2025</v>
      </c>
      <c r="N50" s="102">
        <v>2025</v>
      </c>
      <c r="O50" s="102" t="s">
        <v>768</v>
      </c>
      <c r="P50" s="102">
        <v>74.8</v>
      </c>
      <c r="Q50" s="102"/>
      <c r="R50" s="102" t="s">
        <v>768</v>
      </c>
      <c r="S50" s="102">
        <v>1.4</v>
      </c>
      <c r="T50" s="102"/>
      <c r="U50" s="103" t="s">
        <v>769</v>
      </c>
      <c r="V50" s="102" t="s">
        <v>770</v>
      </c>
      <c r="W50" s="102" t="s">
        <v>777</v>
      </c>
    </row>
    <row r="51" spans="2:23" ht="28.5" x14ac:dyDescent="0.25">
      <c r="B51" s="176" t="s">
        <v>1076</v>
      </c>
      <c r="C51" s="176" t="s">
        <v>1075</v>
      </c>
      <c r="D51" s="176" t="s">
        <v>850</v>
      </c>
      <c r="E51" s="102" t="s">
        <v>656</v>
      </c>
      <c r="F51" s="104" t="s">
        <v>657</v>
      </c>
      <c r="G51" s="102" t="s">
        <v>39</v>
      </c>
      <c r="H51" s="102" t="s">
        <v>747</v>
      </c>
      <c r="I51" s="102" t="s">
        <v>850</v>
      </c>
      <c r="J51" s="102" t="s">
        <v>766</v>
      </c>
      <c r="K51" s="102" t="s">
        <v>1072</v>
      </c>
      <c r="L51" s="102" t="s">
        <v>766</v>
      </c>
      <c r="M51" s="102">
        <v>2024</v>
      </c>
      <c r="N51" s="102">
        <v>2024</v>
      </c>
      <c r="O51" s="102" t="s">
        <v>768</v>
      </c>
      <c r="P51" s="102">
        <v>152</v>
      </c>
      <c r="Q51" s="102"/>
      <c r="R51" s="102" t="s">
        <v>768</v>
      </c>
      <c r="S51" s="102">
        <v>4.25</v>
      </c>
      <c r="T51" s="102"/>
      <c r="U51" s="103" t="s">
        <v>767</v>
      </c>
      <c r="V51" s="102" t="s">
        <v>766</v>
      </c>
      <c r="W51" s="102" t="s">
        <v>992</v>
      </c>
    </row>
    <row r="52" spans="2:23" ht="28.5" x14ac:dyDescent="0.25">
      <c r="B52" s="177"/>
      <c r="C52" s="177"/>
      <c r="D52" s="177"/>
      <c r="E52" s="102" t="s">
        <v>1074</v>
      </c>
      <c r="F52" s="104" t="s">
        <v>1073</v>
      </c>
      <c r="G52" s="102" t="s">
        <v>62</v>
      </c>
      <c r="H52" s="102" t="s">
        <v>740</v>
      </c>
      <c r="I52" s="102" t="s">
        <v>850</v>
      </c>
      <c r="J52" s="102" t="s">
        <v>766</v>
      </c>
      <c r="K52" s="102" t="s">
        <v>1072</v>
      </c>
      <c r="L52" s="102" t="s">
        <v>766</v>
      </c>
      <c r="M52" s="102">
        <v>2024</v>
      </c>
      <c r="N52" s="102">
        <v>2024</v>
      </c>
      <c r="O52" s="102" t="s">
        <v>768</v>
      </c>
      <c r="P52" s="102">
        <v>290</v>
      </c>
      <c r="Q52" s="102"/>
      <c r="R52" s="102" t="s">
        <v>768</v>
      </c>
      <c r="S52" s="102">
        <v>3</v>
      </c>
      <c r="T52" s="102"/>
      <c r="U52" s="103" t="s">
        <v>767</v>
      </c>
      <c r="V52" s="102" t="s">
        <v>766</v>
      </c>
      <c r="W52" s="102" t="s">
        <v>1071</v>
      </c>
    </row>
    <row r="53" spans="2:23" ht="28.5" x14ac:dyDescent="0.25">
      <c r="B53" s="176" t="s">
        <v>1070</v>
      </c>
      <c r="C53" s="176" t="s">
        <v>1069</v>
      </c>
      <c r="D53" s="176" t="s">
        <v>850</v>
      </c>
      <c r="E53" s="102" t="s">
        <v>300</v>
      </c>
      <c r="F53" s="104" t="s">
        <v>299</v>
      </c>
      <c r="G53" s="102" t="s">
        <v>133</v>
      </c>
      <c r="H53" s="102" t="s">
        <v>1068</v>
      </c>
      <c r="I53" s="102" t="s">
        <v>850</v>
      </c>
      <c r="J53" s="102" t="s">
        <v>766</v>
      </c>
      <c r="K53" s="102" t="s">
        <v>1065</v>
      </c>
      <c r="L53" s="102" t="s">
        <v>766</v>
      </c>
      <c r="M53" s="102">
        <v>2025</v>
      </c>
      <c r="N53" s="102">
        <v>2030</v>
      </c>
      <c r="O53" s="102" t="s">
        <v>768</v>
      </c>
      <c r="P53" s="102">
        <v>146.1</v>
      </c>
      <c r="Q53" s="102"/>
      <c r="R53" s="102" t="s">
        <v>768</v>
      </c>
      <c r="S53" s="102">
        <v>7</v>
      </c>
      <c r="T53" s="102"/>
      <c r="U53" s="103" t="s">
        <v>767</v>
      </c>
      <c r="V53" s="102" t="s">
        <v>766</v>
      </c>
      <c r="W53" s="102" t="s">
        <v>1067</v>
      </c>
    </row>
    <row r="54" spans="2:23" ht="28.5" x14ac:dyDescent="0.25">
      <c r="B54" s="178"/>
      <c r="C54" s="178"/>
      <c r="D54" s="178"/>
      <c r="E54" s="102" t="s">
        <v>305</v>
      </c>
      <c r="F54" s="104" t="s">
        <v>304</v>
      </c>
      <c r="G54" s="102" t="s">
        <v>200</v>
      </c>
      <c r="H54" s="102" t="s">
        <v>205</v>
      </c>
      <c r="I54" s="102" t="s">
        <v>850</v>
      </c>
      <c r="J54" s="102" t="s">
        <v>766</v>
      </c>
      <c r="K54" s="102" t="s">
        <v>1065</v>
      </c>
      <c r="L54" s="102" t="s">
        <v>766</v>
      </c>
      <c r="M54" s="102">
        <v>2025</v>
      </c>
      <c r="N54" s="102">
        <v>2030</v>
      </c>
      <c r="O54" s="102" t="s">
        <v>768</v>
      </c>
      <c r="P54" s="102">
        <v>626.4</v>
      </c>
      <c r="Q54" s="102"/>
      <c r="R54" s="102" t="s">
        <v>768</v>
      </c>
      <c r="S54" s="102">
        <v>21.8</v>
      </c>
      <c r="T54" s="102"/>
      <c r="U54" s="103" t="s">
        <v>767</v>
      </c>
      <c r="V54" s="102" t="s">
        <v>766</v>
      </c>
      <c r="W54" s="102" t="s">
        <v>1066</v>
      </c>
    </row>
    <row r="55" spans="2:23" ht="28.5" x14ac:dyDescent="0.25">
      <c r="B55" s="178"/>
      <c r="C55" s="178"/>
      <c r="D55" s="178"/>
      <c r="E55" s="102" t="s">
        <v>307</v>
      </c>
      <c r="F55" s="104" t="s">
        <v>306</v>
      </c>
      <c r="G55" s="102" t="s">
        <v>244</v>
      </c>
      <c r="H55" s="102" t="s">
        <v>289</v>
      </c>
      <c r="I55" s="102" t="s">
        <v>850</v>
      </c>
      <c r="J55" s="102" t="s">
        <v>766</v>
      </c>
      <c r="K55" s="102" t="s">
        <v>1065</v>
      </c>
      <c r="L55" s="102" t="s">
        <v>766</v>
      </c>
      <c r="M55" s="102">
        <v>2025</v>
      </c>
      <c r="N55" s="102">
        <v>2030</v>
      </c>
      <c r="O55" s="102" t="s">
        <v>768</v>
      </c>
      <c r="P55" s="102">
        <v>1297</v>
      </c>
      <c r="Q55" s="102"/>
      <c r="R55" s="102" t="s">
        <v>768</v>
      </c>
      <c r="S55" s="102">
        <v>18.100000000000001</v>
      </c>
      <c r="T55" s="102"/>
      <c r="U55" s="103" t="s">
        <v>767</v>
      </c>
      <c r="V55" s="102" t="s">
        <v>770</v>
      </c>
      <c r="W55" s="102" t="s">
        <v>777</v>
      </c>
    </row>
    <row r="56" spans="2:23" ht="28.5" x14ac:dyDescent="0.25">
      <c r="B56" s="177"/>
      <c r="C56" s="177"/>
      <c r="D56" s="177"/>
      <c r="E56" s="102" t="s">
        <v>309</v>
      </c>
      <c r="F56" s="104" t="s">
        <v>308</v>
      </c>
      <c r="G56" s="102" t="s">
        <v>154</v>
      </c>
      <c r="H56" s="102" t="s">
        <v>153</v>
      </c>
      <c r="I56" s="102" t="s">
        <v>850</v>
      </c>
      <c r="J56" s="102" t="s">
        <v>766</v>
      </c>
      <c r="K56" s="102" t="s">
        <v>1065</v>
      </c>
      <c r="L56" s="102" t="s">
        <v>766</v>
      </c>
      <c r="M56" s="102">
        <v>2025</v>
      </c>
      <c r="N56" s="102">
        <v>2030</v>
      </c>
      <c r="O56" s="102" t="s">
        <v>768</v>
      </c>
      <c r="P56" s="102">
        <v>530.9</v>
      </c>
      <c r="Q56" s="102"/>
      <c r="R56" s="102" t="s">
        <v>768</v>
      </c>
      <c r="S56" s="102">
        <v>8.3000000000000007</v>
      </c>
      <c r="T56" s="102"/>
      <c r="U56" s="103" t="s">
        <v>767</v>
      </c>
      <c r="V56" s="102" t="s">
        <v>766</v>
      </c>
      <c r="W56" s="102" t="s">
        <v>1064</v>
      </c>
    </row>
    <row r="57" spans="2:23" ht="42.75" x14ac:dyDescent="0.25">
      <c r="B57" s="176" t="s">
        <v>1063</v>
      </c>
      <c r="C57" s="176" t="s">
        <v>1062</v>
      </c>
      <c r="D57" s="176" t="s">
        <v>771</v>
      </c>
      <c r="E57" s="102" t="s">
        <v>152</v>
      </c>
      <c r="F57" s="104" t="s">
        <v>151</v>
      </c>
      <c r="G57" s="102" t="s">
        <v>154</v>
      </c>
      <c r="H57" s="102" t="s">
        <v>153</v>
      </c>
      <c r="I57" s="102" t="s">
        <v>771</v>
      </c>
      <c r="J57" s="102" t="s">
        <v>766</v>
      </c>
      <c r="K57" s="102" t="s">
        <v>1057</v>
      </c>
      <c r="L57" s="102" t="s">
        <v>766</v>
      </c>
      <c r="M57" s="102">
        <v>2022</v>
      </c>
      <c r="N57" s="102">
        <v>2022</v>
      </c>
      <c r="O57" s="102" t="s">
        <v>773</v>
      </c>
      <c r="P57" s="102"/>
      <c r="Q57" s="102">
        <v>58</v>
      </c>
      <c r="R57" s="102" t="s">
        <v>773</v>
      </c>
      <c r="S57" s="102"/>
      <c r="T57" s="102">
        <v>0.11</v>
      </c>
      <c r="U57" s="103" t="s">
        <v>767</v>
      </c>
      <c r="V57" s="102" t="s">
        <v>766</v>
      </c>
      <c r="W57" s="102" t="s">
        <v>1061</v>
      </c>
    </row>
    <row r="58" spans="2:23" ht="28.5" x14ac:dyDescent="0.25">
      <c r="B58" s="178"/>
      <c r="C58" s="178"/>
      <c r="D58" s="178"/>
      <c r="E58" s="102" t="s">
        <v>1059</v>
      </c>
      <c r="F58" s="104" t="s">
        <v>1060</v>
      </c>
      <c r="G58" s="102" t="s">
        <v>154</v>
      </c>
      <c r="H58" s="102" t="s">
        <v>153</v>
      </c>
      <c r="I58" s="102" t="s">
        <v>771</v>
      </c>
      <c r="J58" s="102" t="s">
        <v>766</v>
      </c>
      <c r="K58" s="102" t="s">
        <v>1057</v>
      </c>
      <c r="L58" s="102" t="s">
        <v>766</v>
      </c>
      <c r="M58" s="102">
        <v>2022</v>
      </c>
      <c r="N58" s="102">
        <v>2022</v>
      </c>
      <c r="O58" s="102" t="s">
        <v>773</v>
      </c>
      <c r="P58" s="102"/>
      <c r="Q58" s="102">
        <v>0.64</v>
      </c>
      <c r="R58" s="102" t="s">
        <v>773</v>
      </c>
      <c r="S58" s="102"/>
      <c r="T58" s="102">
        <v>6.6</v>
      </c>
      <c r="U58" s="103" t="s">
        <v>767</v>
      </c>
      <c r="V58" s="102" t="s">
        <v>766</v>
      </c>
      <c r="W58" s="102" t="s">
        <v>1059</v>
      </c>
    </row>
    <row r="59" spans="2:23" ht="57" x14ac:dyDescent="0.25">
      <c r="B59" s="177"/>
      <c r="C59" s="177"/>
      <c r="D59" s="177"/>
      <c r="E59" s="102" t="s">
        <v>160</v>
      </c>
      <c r="F59" s="104" t="s">
        <v>159</v>
      </c>
      <c r="G59" s="102" t="s">
        <v>133</v>
      </c>
      <c r="H59" s="102" t="s">
        <v>1058</v>
      </c>
      <c r="I59" s="102" t="s">
        <v>771</v>
      </c>
      <c r="J59" s="102" t="s">
        <v>766</v>
      </c>
      <c r="K59" s="102" t="s">
        <v>1057</v>
      </c>
      <c r="L59" s="102" t="s">
        <v>766</v>
      </c>
      <c r="M59" s="102">
        <v>2022</v>
      </c>
      <c r="N59" s="102">
        <v>2022</v>
      </c>
      <c r="O59" s="102" t="s">
        <v>773</v>
      </c>
      <c r="P59" s="102"/>
      <c r="Q59" s="102">
        <v>26.18</v>
      </c>
      <c r="R59" s="102" t="s">
        <v>773</v>
      </c>
      <c r="S59" s="102"/>
      <c r="T59" s="102">
        <v>1.95</v>
      </c>
      <c r="U59" s="103" t="s">
        <v>767</v>
      </c>
      <c r="V59" s="102" t="s">
        <v>766</v>
      </c>
      <c r="W59" s="102" t="s">
        <v>1056</v>
      </c>
    </row>
    <row r="60" spans="2:23" ht="28.5" x14ac:dyDescent="0.25">
      <c r="B60" s="176" t="s">
        <v>1055</v>
      </c>
      <c r="C60" s="176" t="s">
        <v>1054</v>
      </c>
      <c r="D60" s="176" t="s">
        <v>850</v>
      </c>
      <c r="E60" s="102" t="s">
        <v>277</v>
      </c>
      <c r="F60" s="104" t="s">
        <v>276</v>
      </c>
      <c r="G60" s="102" t="s">
        <v>154</v>
      </c>
      <c r="H60" s="102" t="s">
        <v>153</v>
      </c>
      <c r="I60" s="102" t="s">
        <v>898</v>
      </c>
      <c r="J60" s="102" t="s">
        <v>766</v>
      </c>
      <c r="K60" s="102" t="s">
        <v>1053</v>
      </c>
      <c r="L60" s="102" t="s">
        <v>770</v>
      </c>
      <c r="M60" s="102">
        <v>2019</v>
      </c>
      <c r="N60" s="102">
        <v>2019</v>
      </c>
      <c r="O60" s="102" t="s">
        <v>773</v>
      </c>
      <c r="P60" s="102"/>
      <c r="Q60" s="102"/>
      <c r="R60" s="102" t="s">
        <v>773</v>
      </c>
      <c r="S60" s="102"/>
      <c r="T60" s="102"/>
      <c r="U60" s="103" t="s">
        <v>767</v>
      </c>
      <c r="V60" s="102" t="s">
        <v>766</v>
      </c>
      <c r="W60" s="102" t="s">
        <v>1052</v>
      </c>
    </row>
    <row r="61" spans="2:23" ht="28.5" x14ac:dyDescent="0.25">
      <c r="B61" s="178"/>
      <c r="C61" s="178"/>
      <c r="D61" s="178"/>
      <c r="E61" s="102" t="s">
        <v>293</v>
      </c>
      <c r="F61" s="104" t="s">
        <v>292</v>
      </c>
      <c r="G61" s="102" t="s">
        <v>154</v>
      </c>
      <c r="H61" s="102" t="s">
        <v>153</v>
      </c>
      <c r="I61" s="102" t="s">
        <v>850</v>
      </c>
      <c r="J61" s="102" t="s">
        <v>766</v>
      </c>
      <c r="K61" s="102" t="s">
        <v>1051</v>
      </c>
      <c r="L61" s="102" t="s">
        <v>766</v>
      </c>
      <c r="M61" s="102">
        <v>2022</v>
      </c>
      <c r="N61" s="102">
        <v>2022</v>
      </c>
      <c r="O61" s="102" t="s">
        <v>773</v>
      </c>
      <c r="P61" s="102"/>
      <c r="Q61" s="102">
        <v>14.4</v>
      </c>
      <c r="R61" s="102" t="s">
        <v>773</v>
      </c>
      <c r="S61" s="102"/>
      <c r="T61" s="102">
        <v>3.7</v>
      </c>
      <c r="U61" s="103" t="s">
        <v>767</v>
      </c>
      <c r="V61" s="102" t="s">
        <v>766</v>
      </c>
      <c r="W61" s="102" t="s">
        <v>1050</v>
      </c>
    </row>
    <row r="62" spans="2:23" ht="28.5" x14ac:dyDescent="0.25">
      <c r="B62" s="177"/>
      <c r="C62" s="177"/>
      <c r="D62" s="177"/>
      <c r="E62" s="102" t="s">
        <v>291</v>
      </c>
      <c r="F62" s="104" t="s">
        <v>290</v>
      </c>
      <c r="G62" s="102" t="s">
        <v>244</v>
      </c>
      <c r="H62" s="102" t="s">
        <v>289</v>
      </c>
      <c r="I62" s="102" t="s">
        <v>850</v>
      </c>
      <c r="J62" s="102" t="s">
        <v>766</v>
      </c>
      <c r="K62" s="102" t="s">
        <v>1049</v>
      </c>
      <c r="L62" s="102" t="s">
        <v>766</v>
      </c>
      <c r="M62" s="102">
        <v>2022</v>
      </c>
      <c r="N62" s="102">
        <v>2022</v>
      </c>
      <c r="O62" s="102" t="s">
        <v>768</v>
      </c>
      <c r="P62" s="102">
        <v>68.8</v>
      </c>
      <c r="Q62" s="102"/>
      <c r="R62" s="102" t="s">
        <v>768</v>
      </c>
      <c r="S62" s="102">
        <v>7.85</v>
      </c>
      <c r="T62" s="102"/>
      <c r="U62" s="103" t="s">
        <v>769</v>
      </c>
      <c r="V62" s="102" t="s">
        <v>766</v>
      </c>
      <c r="W62" s="102" t="s">
        <v>1048</v>
      </c>
    </row>
    <row r="63" spans="2:23" ht="28.5" x14ac:dyDescent="0.25">
      <c r="B63" s="176" t="s">
        <v>1047</v>
      </c>
      <c r="C63" s="176" t="s">
        <v>93</v>
      </c>
      <c r="D63" s="176" t="s">
        <v>771</v>
      </c>
      <c r="E63" s="102" t="s">
        <v>94</v>
      </c>
      <c r="F63" s="104" t="s">
        <v>93</v>
      </c>
      <c r="G63" s="102" t="s">
        <v>62</v>
      </c>
      <c r="H63" s="102" t="s">
        <v>95</v>
      </c>
      <c r="I63" s="102" t="s">
        <v>771</v>
      </c>
      <c r="J63" s="102" t="s">
        <v>770</v>
      </c>
      <c r="K63" s="102" t="s">
        <v>769</v>
      </c>
      <c r="L63" s="102" t="s">
        <v>766</v>
      </c>
      <c r="M63" s="102">
        <v>2023</v>
      </c>
      <c r="N63" s="102">
        <v>2025</v>
      </c>
      <c r="O63" s="102" t="s">
        <v>773</v>
      </c>
      <c r="P63" s="102"/>
      <c r="Q63" s="102">
        <v>300</v>
      </c>
      <c r="R63" s="102" t="s">
        <v>773</v>
      </c>
      <c r="S63" s="102"/>
      <c r="T63" s="102">
        <v>15</v>
      </c>
      <c r="U63" s="103" t="s">
        <v>767</v>
      </c>
      <c r="V63" s="102" t="s">
        <v>766</v>
      </c>
      <c r="W63" s="102" t="s">
        <v>1046</v>
      </c>
    </row>
    <row r="64" spans="2:23" ht="57" x14ac:dyDescent="0.25">
      <c r="B64" s="177"/>
      <c r="C64" s="177"/>
      <c r="D64" s="177"/>
      <c r="E64" s="102" t="s">
        <v>98</v>
      </c>
      <c r="F64" s="104" t="s">
        <v>97</v>
      </c>
      <c r="G64" s="102" t="s">
        <v>62</v>
      </c>
      <c r="H64" s="102" t="s">
        <v>90</v>
      </c>
      <c r="I64" s="102" t="s">
        <v>771</v>
      </c>
      <c r="J64" s="102" t="s">
        <v>770</v>
      </c>
      <c r="K64" s="102" t="s">
        <v>769</v>
      </c>
      <c r="L64" s="102" t="s">
        <v>770</v>
      </c>
      <c r="M64" s="102">
        <v>2026</v>
      </c>
      <c r="N64" s="102">
        <v>2026</v>
      </c>
      <c r="O64" s="102" t="s">
        <v>768</v>
      </c>
      <c r="P64" s="102">
        <v>1571</v>
      </c>
      <c r="Q64" s="102"/>
      <c r="R64" s="102" t="s">
        <v>773</v>
      </c>
      <c r="S64" s="102"/>
      <c r="T64" s="102"/>
      <c r="U64" s="103" t="s">
        <v>767</v>
      </c>
      <c r="V64" s="102" t="s">
        <v>766</v>
      </c>
      <c r="W64" s="102" t="s">
        <v>1045</v>
      </c>
    </row>
    <row r="65" spans="2:23" x14ac:dyDescent="0.25">
      <c r="B65" s="176" t="s">
        <v>1044</v>
      </c>
      <c r="C65" s="176" t="s">
        <v>83</v>
      </c>
      <c r="D65" s="176" t="s">
        <v>771</v>
      </c>
      <c r="E65" s="102" t="s">
        <v>84</v>
      </c>
      <c r="F65" s="104" t="s">
        <v>83</v>
      </c>
      <c r="G65" s="102" t="s">
        <v>62</v>
      </c>
      <c r="H65" s="102" t="s">
        <v>85</v>
      </c>
      <c r="I65" s="102" t="s">
        <v>771</v>
      </c>
      <c r="J65" s="102" t="s">
        <v>770</v>
      </c>
      <c r="K65" s="102" t="s">
        <v>769</v>
      </c>
      <c r="L65" s="102" t="s">
        <v>766</v>
      </c>
      <c r="M65" s="102">
        <v>2023</v>
      </c>
      <c r="N65" s="102">
        <v>2025</v>
      </c>
      <c r="O65" s="102" t="s">
        <v>773</v>
      </c>
      <c r="P65" s="102"/>
      <c r="Q65" s="102">
        <v>250</v>
      </c>
      <c r="R65" s="102" t="s">
        <v>773</v>
      </c>
      <c r="S65" s="102"/>
      <c r="T65" s="102">
        <v>13</v>
      </c>
      <c r="U65" s="103" t="s">
        <v>767</v>
      </c>
      <c r="V65" s="102" t="s">
        <v>766</v>
      </c>
      <c r="W65" s="102" t="s">
        <v>1043</v>
      </c>
    </row>
    <row r="66" spans="2:23" ht="71.25" x14ac:dyDescent="0.25">
      <c r="B66" s="177"/>
      <c r="C66" s="177"/>
      <c r="D66" s="177"/>
      <c r="E66" s="102" t="s">
        <v>89</v>
      </c>
      <c r="F66" s="104" t="s">
        <v>88</v>
      </c>
      <c r="G66" s="102" t="s">
        <v>62</v>
      </c>
      <c r="H66" s="102" t="s">
        <v>90</v>
      </c>
      <c r="I66" s="102" t="s">
        <v>771</v>
      </c>
      <c r="J66" s="102" t="s">
        <v>770</v>
      </c>
      <c r="K66" s="102" t="s">
        <v>769</v>
      </c>
      <c r="L66" s="102" t="s">
        <v>770</v>
      </c>
      <c r="M66" s="102">
        <v>2023</v>
      </c>
      <c r="N66" s="102">
        <v>2023</v>
      </c>
      <c r="O66" s="102" t="s">
        <v>768</v>
      </c>
      <c r="P66" s="102">
        <v>500</v>
      </c>
      <c r="Q66" s="102"/>
      <c r="R66" s="102" t="s">
        <v>768</v>
      </c>
      <c r="S66" s="102">
        <v>1.35</v>
      </c>
      <c r="T66" s="102"/>
      <c r="U66" s="103" t="s">
        <v>767</v>
      </c>
      <c r="V66" s="102" t="s">
        <v>766</v>
      </c>
      <c r="W66" s="102" t="s">
        <v>1042</v>
      </c>
    </row>
    <row r="67" spans="2:23" x14ac:dyDescent="0.25">
      <c r="B67" s="176" t="s">
        <v>1041</v>
      </c>
      <c r="C67" s="176" t="s">
        <v>1040</v>
      </c>
      <c r="D67" s="176" t="s">
        <v>771</v>
      </c>
      <c r="E67" s="102" t="s">
        <v>1039</v>
      </c>
      <c r="F67" s="104" t="s">
        <v>1038</v>
      </c>
      <c r="G67" s="102" t="s">
        <v>104</v>
      </c>
      <c r="H67" s="102" t="s">
        <v>1037</v>
      </c>
      <c r="I67" s="102" t="s">
        <v>850</v>
      </c>
      <c r="J67" s="102" t="s">
        <v>770</v>
      </c>
      <c r="K67" s="102" t="s">
        <v>769</v>
      </c>
      <c r="L67" s="102" t="s">
        <v>770</v>
      </c>
      <c r="M67" s="102">
        <v>2022</v>
      </c>
      <c r="N67" s="102">
        <v>2024</v>
      </c>
      <c r="O67" s="102" t="s">
        <v>773</v>
      </c>
      <c r="P67" s="102"/>
      <c r="Q67" s="102"/>
      <c r="R67" s="102" t="s">
        <v>773</v>
      </c>
      <c r="S67" s="102"/>
      <c r="T67" s="102"/>
      <c r="U67" s="103" t="s">
        <v>767</v>
      </c>
      <c r="V67" s="102" t="s">
        <v>766</v>
      </c>
      <c r="W67" s="102" t="s">
        <v>1036</v>
      </c>
    </row>
    <row r="68" spans="2:23" ht="28.5" x14ac:dyDescent="0.25">
      <c r="B68" s="177"/>
      <c r="C68" s="177"/>
      <c r="D68" s="177"/>
      <c r="E68" s="102" t="s">
        <v>1035</v>
      </c>
      <c r="F68" s="104" t="s">
        <v>1034</v>
      </c>
      <c r="G68" s="102" t="s">
        <v>104</v>
      </c>
      <c r="H68" s="102" t="s">
        <v>103</v>
      </c>
      <c r="I68" s="102" t="s">
        <v>771</v>
      </c>
      <c r="J68" s="102" t="s">
        <v>770</v>
      </c>
      <c r="K68" s="102" t="s">
        <v>769</v>
      </c>
      <c r="L68" s="102" t="s">
        <v>770</v>
      </c>
      <c r="M68" s="102">
        <v>2022</v>
      </c>
      <c r="N68" s="102">
        <v>2022</v>
      </c>
      <c r="O68" s="102" t="s">
        <v>768</v>
      </c>
      <c r="P68" s="102">
        <v>40</v>
      </c>
      <c r="Q68" s="102"/>
      <c r="R68" s="102" t="s">
        <v>768</v>
      </c>
      <c r="S68" s="102">
        <v>0.1</v>
      </c>
      <c r="T68" s="102"/>
      <c r="U68" s="103" t="s">
        <v>769</v>
      </c>
      <c r="V68" s="102" t="s">
        <v>766</v>
      </c>
      <c r="W68" s="102" t="s">
        <v>1033</v>
      </c>
    </row>
    <row r="69" spans="2:23" ht="28.5" x14ac:dyDescent="0.25">
      <c r="B69" s="176" t="s">
        <v>1032</v>
      </c>
      <c r="C69" s="176" t="s">
        <v>1031</v>
      </c>
      <c r="D69" s="176" t="s">
        <v>850</v>
      </c>
      <c r="E69" s="102" t="s">
        <v>219</v>
      </c>
      <c r="F69" s="104" t="s">
        <v>218</v>
      </c>
      <c r="G69" s="102" t="s">
        <v>215</v>
      </c>
      <c r="H69" s="102" t="s">
        <v>220</v>
      </c>
      <c r="I69" s="102" t="s">
        <v>850</v>
      </c>
      <c r="J69" s="102" t="s">
        <v>766</v>
      </c>
      <c r="K69" s="102" t="s">
        <v>788</v>
      </c>
      <c r="L69" s="102" t="s">
        <v>766</v>
      </c>
      <c r="M69" s="102">
        <v>2022</v>
      </c>
      <c r="N69" s="102">
        <v>2022</v>
      </c>
      <c r="O69" s="102" t="s">
        <v>768</v>
      </c>
      <c r="P69" s="102">
        <v>290</v>
      </c>
      <c r="Q69" s="102"/>
      <c r="R69" s="102" t="s">
        <v>768</v>
      </c>
      <c r="S69" s="102">
        <v>19</v>
      </c>
      <c r="T69" s="102"/>
      <c r="U69" s="103" t="s">
        <v>767</v>
      </c>
      <c r="V69" s="102" t="s">
        <v>770</v>
      </c>
      <c r="W69" s="102" t="s">
        <v>777</v>
      </c>
    </row>
    <row r="70" spans="2:23" ht="28.5" x14ac:dyDescent="0.25">
      <c r="B70" s="177"/>
      <c r="C70" s="177"/>
      <c r="D70" s="177"/>
      <c r="E70" s="102" t="s">
        <v>225</v>
      </c>
      <c r="F70" s="104" t="s">
        <v>224</v>
      </c>
      <c r="G70" s="102" t="s">
        <v>215</v>
      </c>
      <c r="H70" s="102" t="s">
        <v>220</v>
      </c>
      <c r="I70" s="102" t="s">
        <v>850</v>
      </c>
      <c r="J70" s="102" t="s">
        <v>766</v>
      </c>
      <c r="K70" s="102" t="s">
        <v>788</v>
      </c>
      <c r="L70" s="102" t="s">
        <v>766</v>
      </c>
      <c r="M70" s="102">
        <v>2022</v>
      </c>
      <c r="N70" s="102">
        <v>2022</v>
      </c>
      <c r="O70" s="102" t="s">
        <v>768</v>
      </c>
      <c r="P70" s="102">
        <v>80</v>
      </c>
      <c r="Q70" s="102"/>
      <c r="R70" s="102" t="s">
        <v>768</v>
      </c>
      <c r="S70" s="102">
        <v>0.01</v>
      </c>
      <c r="T70" s="102"/>
      <c r="U70" s="103" t="s">
        <v>767</v>
      </c>
      <c r="V70" s="102" t="s">
        <v>770</v>
      </c>
      <c r="W70" s="102" t="s">
        <v>777</v>
      </c>
    </row>
    <row r="71" spans="2:23" x14ac:dyDescent="0.25">
      <c r="B71" s="176" t="s">
        <v>1030</v>
      </c>
      <c r="C71" s="176" t="s">
        <v>1029</v>
      </c>
      <c r="D71" s="176" t="s">
        <v>771</v>
      </c>
      <c r="E71" s="102" t="s">
        <v>261</v>
      </c>
      <c r="F71" s="104" t="s">
        <v>260</v>
      </c>
      <c r="G71" s="102" t="s">
        <v>263</v>
      </c>
      <c r="H71" s="102" t="s">
        <v>262</v>
      </c>
      <c r="I71" s="102" t="s">
        <v>771</v>
      </c>
      <c r="J71" s="102" t="s">
        <v>766</v>
      </c>
      <c r="K71" s="102" t="s">
        <v>1027</v>
      </c>
      <c r="L71" s="102" t="s">
        <v>766</v>
      </c>
      <c r="M71" s="102">
        <v>2023</v>
      </c>
      <c r="N71" s="102">
        <v>2025</v>
      </c>
      <c r="O71" s="102" t="s">
        <v>773</v>
      </c>
      <c r="P71" s="102"/>
      <c r="Q71" s="102">
        <v>112.8</v>
      </c>
      <c r="R71" s="102" t="s">
        <v>773</v>
      </c>
      <c r="S71" s="102"/>
      <c r="T71" s="102">
        <v>1.28</v>
      </c>
      <c r="U71" s="103" t="s">
        <v>767</v>
      </c>
      <c r="V71" s="102" t="s">
        <v>766</v>
      </c>
      <c r="W71" s="102" t="s">
        <v>1028</v>
      </c>
    </row>
    <row r="72" spans="2:23" x14ac:dyDescent="0.25">
      <c r="B72" s="177"/>
      <c r="C72" s="177"/>
      <c r="D72" s="177"/>
      <c r="E72" s="102" t="s">
        <v>257</v>
      </c>
      <c r="F72" s="104" t="s">
        <v>256</v>
      </c>
      <c r="G72" s="102" t="s">
        <v>154</v>
      </c>
      <c r="H72" s="102" t="s">
        <v>153</v>
      </c>
      <c r="I72" s="102" t="s">
        <v>771</v>
      </c>
      <c r="J72" s="102" t="s">
        <v>766</v>
      </c>
      <c r="K72" s="102" t="s">
        <v>1027</v>
      </c>
      <c r="L72" s="102" t="s">
        <v>766</v>
      </c>
      <c r="M72" s="102">
        <v>2023</v>
      </c>
      <c r="N72" s="102">
        <v>2025</v>
      </c>
      <c r="O72" s="102" t="s">
        <v>773</v>
      </c>
      <c r="P72" s="102"/>
      <c r="Q72" s="102">
        <v>205</v>
      </c>
      <c r="R72" s="102" t="s">
        <v>773</v>
      </c>
      <c r="S72" s="102"/>
      <c r="T72" s="102">
        <v>10</v>
      </c>
      <c r="U72" s="103" t="s">
        <v>767</v>
      </c>
      <c r="V72" s="102" t="s">
        <v>766</v>
      </c>
      <c r="W72" s="102" t="s">
        <v>1026</v>
      </c>
    </row>
    <row r="73" spans="2:23" ht="28.5" x14ac:dyDescent="0.25">
      <c r="B73" s="176" t="s">
        <v>1025</v>
      </c>
      <c r="C73" s="176" t="s">
        <v>1024</v>
      </c>
      <c r="D73" s="176" t="s">
        <v>771</v>
      </c>
      <c r="E73" s="102" t="s">
        <v>317</v>
      </c>
      <c r="F73" s="104" t="s">
        <v>316</v>
      </c>
      <c r="G73" s="102" t="s">
        <v>167</v>
      </c>
      <c r="H73" s="102" t="s">
        <v>166</v>
      </c>
      <c r="I73" s="102" t="s">
        <v>771</v>
      </c>
      <c r="J73" s="102" t="s">
        <v>766</v>
      </c>
      <c r="K73" s="102" t="s">
        <v>1023</v>
      </c>
      <c r="L73" s="102" t="s">
        <v>766</v>
      </c>
      <c r="M73" s="102">
        <v>2023</v>
      </c>
      <c r="N73" s="102">
        <v>2023</v>
      </c>
      <c r="O73" s="102" t="s">
        <v>768</v>
      </c>
      <c r="P73" s="102">
        <v>100</v>
      </c>
      <c r="Q73" s="102"/>
      <c r="R73" s="102" t="s">
        <v>768</v>
      </c>
      <c r="S73" s="102">
        <v>6</v>
      </c>
      <c r="T73" s="102"/>
      <c r="U73" s="103" t="s">
        <v>767</v>
      </c>
      <c r="V73" s="102" t="s">
        <v>766</v>
      </c>
      <c r="W73" s="102" t="s">
        <v>1022</v>
      </c>
    </row>
    <row r="74" spans="2:23" ht="28.5" x14ac:dyDescent="0.25">
      <c r="B74" s="177"/>
      <c r="C74" s="177"/>
      <c r="D74" s="177"/>
      <c r="E74" s="102" t="s">
        <v>313</v>
      </c>
      <c r="F74" s="104" t="s">
        <v>312</v>
      </c>
      <c r="G74" s="102" t="s">
        <v>263</v>
      </c>
      <c r="H74" s="102" t="s">
        <v>262</v>
      </c>
      <c r="I74" s="102" t="s">
        <v>771</v>
      </c>
      <c r="J74" s="102" t="s">
        <v>766</v>
      </c>
      <c r="K74" s="102" t="s">
        <v>1021</v>
      </c>
      <c r="L74" s="102" t="s">
        <v>766</v>
      </c>
      <c r="M74" s="102">
        <v>2023</v>
      </c>
      <c r="N74" s="102">
        <v>2023</v>
      </c>
      <c r="O74" s="102" t="s">
        <v>773</v>
      </c>
      <c r="P74" s="102"/>
      <c r="Q74" s="102">
        <v>6</v>
      </c>
      <c r="R74" s="102" t="s">
        <v>773</v>
      </c>
      <c r="S74" s="102"/>
      <c r="T74" s="102">
        <v>0.03</v>
      </c>
      <c r="U74" s="103" t="s">
        <v>767</v>
      </c>
      <c r="V74" s="102" t="s">
        <v>766</v>
      </c>
      <c r="W74" s="102" t="s">
        <v>1020</v>
      </c>
    </row>
    <row r="75" spans="2:23" x14ac:dyDescent="0.25">
      <c r="B75" s="176" t="s">
        <v>1019</v>
      </c>
      <c r="C75" s="176" t="s">
        <v>1018</v>
      </c>
      <c r="D75" s="176" t="s">
        <v>771</v>
      </c>
      <c r="E75" s="102" t="s">
        <v>702</v>
      </c>
      <c r="F75" s="104" t="s">
        <v>701</v>
      </c>
      <c r="G75" s="102" t="s">
        <v>104</v>
      </c>
      <c r="H75" s="102" t="s">
        <v>673</v>
      </c>
      <c r="I75" s="102" t="s">
        <v>771</v>
      </c>
      <c r="J75" s="102" t="s">
        <v>770</v>
      </c>
      <c r="K75" s="102" t="s">
        <v>769</v>
      </c>
      <c r="L75" s="102" t="s">
        <v>770</v>
      </c>
      <c r="M75" s="102">
        <v>2032</v>
      </c>
      <c r="N75" s="102">
        <v>2032</v>
      </c>
      <c r="O75" s="102" t="s">
        <v>773</v>
      </c>
      <c r="P75" s="102"/>
      <c r="Q75" s="102"/>
      <c r="R75" s="102" t="s">
        <v>773</v>
      </c>
      <c r="S75" s="102"/>
      <c r="T75" s="102"/>
      <c r="U75" s="103" t="s">
        <v>769</v>
      </c>
      <c r="V75" s="102" t="s">
        <v>770</v>
      </c>
      <c r="W75" s="102" t="s">
        <v>777</v>
      </c>
    </row>
    <row r="76" spans="2:23" ht="28.5" x14ac:dyDescent="0.25">
      <c r="B76" s="178"/>
      <c r="C76" s="178"/>
      <c r="D76" s="178"/>
      <c r="E76" s="102" t="s">
        <v>704</v>
      </c>
      <c r="F76" s="104" t="s">
        <v>703</v>
      </c>
      <c r="G76" s="102" t="s">
        <v>104</v>
      </c>
      <c r="H76" s="102" t="s">
        <v>673</v>
      </c>
      <c r="I76" s="102" t="s">
        <v>771</v>
      </c>
      <c r="J76" s="102" t="s">
        <v>770</v>
      </c>
      <c r="K76" s="102" t="s">
        <v>769</v>
      </c>
      <c r="L76" s="102" t="s">
        <v>770</v>
      </c>
      <c r="M76" s="102">
        <v>2030</v>
      </c>
      <c r="N76" s="102">
        <v>2030</v>
      </c>
      <c r="O76" s="102" t="s">
        <v>768</v>
      </c>
      <c r="P76" s="102">
        <v>1700</v>
      </c>
      <c r="Q76" s="102"/>
      <c r="R76" s="102" t="s">
        <v>768</v>
      </c>
      <c r="S76" s="102">
        <v>70</v>
      </c>
      <c r="T76" s="102"/>
      <c r="U76" s="103" t="s">
        <v>769</v>
      </c>
      <c r="V76" s="102" t="s">
        <v>770</v>
      </c>
      <c r="W76" s="102" t="s">
        <v>777</v>
      </c>
    </row>
    <row r="77" spans="2:23" x14ac:dyDescent="0.25">
      <c r="B77" s="177"/>
      <c r="C77" s="177"/>
      <c r="D77" s="177"/>
      <c r="E77" s="102" t="s">
        <v>706</v>
      </c>
      <c r="F77" s="104" t="s">
        <v>705</v>
      </c>
      <c r="G77" s="102" t="s">
        <v>104</v>
      </c>
      <c r="H77" s="102" t="s">
        <v>707</v>
      </c>
      <c r="I77" s="102" t="s">
        <v>771</v>
      </c>
      <c r="J77" s="102" t="s">
        <v>770</v>
      </c>
      <c r="K77" s="102" t="s">
        <v>769</v>
      </c>
      <c r="L77" s="102" t="s">
        <v>770</v>
      </c>
      <c r="M77" s="102">
        <v>2030</v>
      </c>
      <c r="N77" s="102">
        <v>2030</v>
      </c>
      <c r="O77" s="102" t="s">
        <v>773</v>
      </c>
      <c r="P77" s="102"/>
      <c r="Q77" s="102"/>
      <c r="R77" s="102" t="s">
        <v>773</v>
      </c>
      <c r="S77" s="102"/>
      <c r="T77" s="102"/>
      <c r="U77" s="103" t="s">
        <v>769</v>
      </c>
      <c r="V77" s="102" t="s">
        <v>770</v>
      </c>
      <c r="W77" s="102" t="s">
        <v>777</v>
      </c>
    </row>
    <row r="78" spans="2:23" ht="28.5" x14ac:dyDescent="0.25">
      <c r="B78" s="176" t="s">
        <v>1017</v>
      </c>
      <c r="C78" s="176" t="s">
        <v>367</v>
      </c>
      <c r="D78" s="176" t="s">
        <v>850</v>
      </c>
      <c r="E78" s="102" t="s">
        <v>374</v>
      </c>
      <c r="F78" s="104" t="s">
        <v>373</v>
      </c>
      <c r="G78" s="102" t="s">
        <v>133</v>
      </c>
      <c r="H78" s="102" t="s">
        <v>819</v>
      </c>
      <c r="I78" s="102" t="s">
        <v>850</v>
      </c>
      <c r="J78" s="102" t="s">
        <v>770</v>
      </c>
      <c r="K78" s="102" t="s">
        <v>769</v>
      </c>
      <c r="L78" s="102" t="s">
        <v>770</v>
      </c>
      <c r="M78" s="102">
        <v>2023</v>
      </c>
      <c r="N78" s="102">
        <v>2023</v>
      </c>
      <c r="O78" s="102" t="s">
        <v>768</v>
      </c>
      <c r="P78" s="102">
        <v>78</v>
      </c>
      <c r="Q78" s="102"/>
      <c r="R78" s="102" t="s">
        <v>768</v>
      </c>
      <c r="S78" s="102">
        <v>2.5</v>
      </c>
      <c r="T78" s="102"/>
      <c r="U78" s="103" t="s">
        <v>767</v>
      </c>
      <c r="V78" s="102" t="s">
        <v>770</v>
      </c>
      <c r="W78" s="102" t="s">
        <v>777</v>
      </c>
    </row>
    <row r="79" spans="2:23" ht="28.5" x14ac:dyDescent="0.25">
      <c r="B79" s="177"/>
      <c r="C79" s="177"/>
      <c r="D79" s="177"/>
      <c r="E79" s="102" t="s">
        <v>369</v>
      </c>
      <c r="F79" s="104" t="s">
        <v>368</v>
      </c>
      <c r="G79" s="102" t="s">
        <v>133</v>
      </c>
      <c r="H79" s="102" t="s">
        <v>819</v>
      </c>
      <c r="I79" s="102" t="s">
        <v>850</v>
      </c>
      <c r="J79" s="102" t="s">
        <v>770</v>
      </c>
      <c r="K79" s="102" t="s">
        <v>769</v>
      </c>
      <c r="L79" s="102" t="s">
        <v>766</v>
      </c>
      <c r="M79" s="102">
        <v>2023</v>
      </c>
      <c r="N79" s="102">
        <v>2023</v>
      </c>
      <c r="O79" s="102" t="s">
        <v>768</v>
      </c>
      <c r="P79" s="102">
        <v>161</v>
      </c>
      <c r="Q79" s="102"/>
      <c r="R79" s="102" t="s">
        <v>768</v>
      </c>
      <c r="S79" s="102">
        <v>3</v>
      </c>
      <c r="T79" s="102"/>
      <c r="U79" s="103" t="s">
        <v>767</v>
      </c>
      <c r="V79" s="102" t="s">
        <v>766</v>
      </c>
      <c r="W79" s="102" t="s">
        <v>1016</v>
      </c>
    </row>
    <row r="80" spans="2:23" ht="28.5" x14ac:dyDescent="0.25">
      <c r="B80" s="176" t="s">
        <v>1015</v>
      </c>
      <c r="C80" s="176" t="s">
        <v>1014</v>
      </c>
      <c r="D80" s="176" t="s">
        <v>771</v>
      </c>
      <c r="E80" s="102" t="s">
        <v>606</v>
      </c>
      <c r="F80" s="104" t="s">
        <v>605</v>
      </c>
      <c r="G80" s="102" t="s">
        <v>547</v>
      </c>
      <c r="H80" s="102" t="s">
        <v>607</v>
      </c>
      <c r="I80" s="102" t="s">
        <v>771</v>
      </c>
      <c r="J80" s="102" t="s">
        <v>770</v>
      </c>
      <c r="K80" s="102" t="s">
        <v>769</v>
      </c>
      <c r="L80" s="102" t="s">
        <v>766</v>
      </c>
      <c r="M80" s="102">
        <v>2023</v>
      </c>
      <c r="N80" s="102">
        <v>2023</v>
      </c>
      <c r="O80" s="102" t="s">
        <v>768</v>
      </c>
      <c r="P80" s="102">
        <v>110</v>
      </c>
      <c r="Q80" s="102"/>
      <c r="R80" s="102" t="s">
        <v>768</v>
      </c>
      <c r="S80" s="102">
        <v>3</v>
      </c>
      <c r="T80" s="102"/>
      <c r="U80" s="103" t="s">
        <v>767</v>
      </c>
      <c r="V80" s="102" t="s">
        <v>770</v>
      </c>
      <c r="W80" s="102" t="s">
        <v>777</v>
      </c>
    </row>
    <row r="81" spans="2:23" ht="28.5" x14ac:dyDescent="0.25">
      <c r="B81" s="177"/>
      <c r="C81" s="177"/>
      <c r="D81" s="177"/>
      <c r="E81" s="102" t="s">
        <v>611</v>
      </c>
      <c r="F81" s="104" t="s">
        <v>610</v>
      </c>
      <c r="G81" s="102" t="s">
        <v>547</v>
      </c>
      <c r="H81" s="102" t="s">
        <v>546</v>
      </c>
      <c r="I81" s="102" t="s">
        <v>771</v>
      </c>
      <c r="J81" s="102" t="s">
        <v>770</v>
      </c>
      <c r="K81" s="102" t="s">
        <v>769</v>
      </c>
      <c r="L81" s="102" t="s">
        <v>766</v>
      </c>
      <c r="M81" s="102">
        <v>2021</v>
      </c>
      <c r="N81" s="102">
        <v>2021</v>
      </c>
      <c r="O81" s="102" t="s">
        <v>768</v>
      </c>
      <c r="P81" s="102">
        <v>26</v>
      </c>
      <c r="Q81" s="102"/>
      <c r="R81" s="102" t="s">
        <v>768</v>
      </c>
      <c r="S81" s="102">
        <v>0.46</v>
      </c>
      <c r="T81" s="102"/>
      <c r="U81" s="103" t="s">
        <v>767</v>
      </c>
      <c r="V81" s="102" t="s">
        <v>770</v>
      </c>
      <c r="W81" s="102" t="s">
        <v>777</v>
      </c>
    </row>
    <row r="82" spans="2:23" x14ac:dyDescent="0.25">
      <c r="B82" s="176" t="s">
        <v>1013</v>
      </c>
      <c r="C82" s="176" t="s">
        <v>1012</v>
      </c>
      <c r="D82" s="176" t="s">
        <v>771</v>
      </c>
      <c r="E82" s="102" t="s">
        <v>760</v>
      </c>
      <c r="F82" s="104" t="s">
        <v>759</v>
      </c>
      <c r="G82" s="102" t="s">
        <v>104</v>
      </c>
      <c r="H82" s="102" t="s">
        <v>673</v>
      </c>
      <c r="I82" s="102" t="s">
        <v>850</v>
      </c>
      <c r="J82" s="102" t="s">
        <v>770</v>
      </c>
      <c r="K82" s="102" t="s">
        <v>769</v>
      </c>
      <c r="L82" s="102" t="s">
        <v>770</v>
      </c>
      <c r="M82" s="102">
        <v>2023</v>
      </c>
      <c r="N82" s="102">
        <v>2023</v>
      </c>
      <c r="O82" s="102" t="s">
        <v>773</v>
      </c>
      <c r="P82" s="102"/>
      <c r="Q82" s="102"/>
      <c r="R82" s="102" t="s">
        <v>773</v>
      </c>
      <c r="S82" s="102"/>
      <c r="T82" s="102"/>
      <c r="U82" s="103" t="s">
        <v>769</v>
      </c>
      <c r="V82" s="102" t="s">
        <v>770</v>
      </c>
      <c r="W82" s="102" t="s">
        <v>777</v>
      </c>
    </row>
    <row r="83" spans="2:23" x14ac:dyDescent="0.25">
      <c r="B83" s="177"/>
      <c r="C83" s="177"/>
      <c r="D83" s="177"/>
      <c r="E83" s="102" t="s">
        <v>762</v>
      </c>
      <c r="F83" s="104" t="s">
        <v>761</v>
      </c>
      <c r="G83" s="102" t="s">
        <v>104</v>
      </c>
      <c r="H83" s="102" t="s">
        <v>673</v>
      </c>
      <c r="I83" s="102" t="s">
        <v>771</v>
      </c>
      <c r="J83" s="102" t="s">
        <v>770</v>
      </c>
      <c r="K83" s="102" t="s">
        <v>769</v>
      </c>
      <c r="L83" s="102" t="s">
        <v>770</v>
      </c>
      <c r="M83" s="102">
        <v>2026</v>
      </c>
      <c r="N83" s="102">
        <v>2026</v>
      </c>
      <c r="O83" s="102" t="s">
        <v>773</v>
      </c>
      <c r="P83" s="102"/>
      <c r="Q83" s="102"/>
      <c r="R83" s="102" t="s">
        <v>773</v>
      </c>
      <c r="S83" s="102"/>
      <c r="T83" s="102"/>
      <c r="U83" s="103" t="s">
        <v>769</v>
      </c>
      <c r="V83" s="102" t="s">
        <v>770</v>
      </c>
      <c r="W83" s="102" t="s">
        <v>777</v>
      </c>
    </row>
    <row r="84" spans="2:23" ht="28.5" x14ac:dyDescent="0.25">
      <c r="B84" s="176" t="s">
        <v>1011</v>
      </c>
      <c r="C84" s="176" t="s">
        <v>1010</v>
      </c>
      <c r="D84" s="176" t="s">
        <v>771</v>
      </c>
      <c r="E84" s="102" t="s">
        <v>666</v>
      </c>
      <c r="F84" s="104" t="s">
        <v>665</v>
      </c>
      <c r="G84" s="102" t="s">
        <v>62</v>
      </c>
      <c r="H84" s="102" t="s">
        <v>90</v>
      </c>
      <c r="I84" s="102" t="s">
        <v>898</v>
      </c>
      <c r="J84" s="102" t="s">
        <v>770</v>
      </c>
      <c r="K84" s="102" t="s">
        <v>769</v>
      </c>
      <c r="L84" s="102" t="s">
        <v>770</v>
      </c>
      <c r="M84" s="102">
        <v>2019</v>
      </c>
      <c r="N84" s="102">
        <v>2019</v>
      </c>
      <c r="O84" s="102" t="s">
        <v>768</v>
      </c>
      <c r="P84" s="102">
        <v>8.5</v>
      </c>
      <c r="Q84" s="102"/>
      <c r="R84" s="102" t="s">
        <v>773</v>
      </c>
      <c r="S84" s="102"/>
      <c r="T84" s="102"/>
      <c r="U84" s="103" t="s">
        <v>767</v>
      </c>
      <c r="V84" s="102" t="s">
        <v>770</v>
      </c>
      <c r="W84" s="102" t="s">
        <v>777</v>
      </c>
    </row>
    <row r="85" spans="2:23" ht="28.5" x14ac:dyDescent="0.25">
      <c r="B85" s="177"/>
      <c r="C85" s="177"/>
      <c r="D85" s="177"/>
      <c r="E85" s="102" t="s">
        <v>668</v>
      </c>
      <c r="F85" s="104" t="s">
        <v>667</v>
      </c>
      <c r="G85" s="102" t="s">
        <v>62</v>
      </c>
      <c r="H85" s="102" t="s">
        <v>90</v>
      </c>
      <c r="I85" s="102" t="s">
        <v>771</v>
      </c>
      <c r="J85" s="102" t="s">
        <v>770</v>
      </c>
      <c r="K85" s="102" t="s">
        <v>769</v>
      </c>
      <c r="L85" s="102" t="s">
        <v>770</v>
      </c>
      <c r="M85" s="102">
        <v>2028</v>
      </c>
      <c r="N85" s="102">
        <v>2028</v>
      </c>
      <c r="O85" s="102" t="s">
        <v>768</v>
      </c>
      <c r="P85" s="102">
        <v>435</v>
      </c>
      <c r="Q85" s="102"/>
      <c r="R85" s="102" t="s">
        <v>773</v>
      </c>
      <c r="S85" s="102"/>
      <c r="T85" s="102"/>
      <c r="U85" s="103" t="s">
        <v>767</v>
      </c>
      <c r="V85" s="102" t="s">
        <v>770</v>
      </c>
      <c r="W85" s="102" t="s">
        <v>777</v>
      </c>
    </row>
    <row r="86" spans="2:23" ht="28.5" x14ac:dyDescent="0.25">
      <c r="B86" s="176" t="s">
        <v>1009</v>
      </c>
      <c r="C86" s="176" t="s">
        <v>1008</v>
      </c>
      <c r="D86" s="176" t="s">
        <v>771</v>
      </c>
      <c r="E86" s="102" t="s">
        <v>402</v>
      </c>
      <c r="F86" s="104" t="s">
        <v>401</v>
      </c>
      <c r="G86" s="102" t="s">
        <v>404</v>
      </c>
      <c r="H86" s="102" t="s">
        <v>403</v>
      </c>
      <c r="I86" s="102" t="s">
        <v>771</v>
      </c>
      <c r="J86" s="102" t="s">
        <v>770</v>
      </c>
      <c r="K86" s="102" t="s">
        <v>769</v>
      </c>
      <c r="L86" s="102" t="s">
        <v>770</v>
      </c>
      <c r="M86" s="102">
        <v>2025</v>
      </c>
      <c r="N86" s="102">
        <v>2025</v>
      </c>
      <c r="O86" s="102" t="s">
        <v>768</v>
      </c>
      <c r="P86" s="102">
        <v>40</v>
      </c>
      <c r="Q86" s="102"/>
      <c r="R86" s="102" t="s">
        <v>768</v>
      </c>
      <c r="S86" s="102">
        <v>1</v>
      </c>
      <c r="T86" s="102"/>
      <c r="U86" s="103" t="s">
        <v>769</v>
      </c>
      <c r="V86" s="102" t="s">
        <v>770</v>
      </c>
      <c r="W86" s="102" t="s">
        <v>777</v>
      </c>
    </row>
    <row r="87" spans="2:23" ht="28.5" x14ac:dyDescent="0.25">
      <c r="B87" s="177"/>
      <c r="C87" s="177"/>
      <c r="D87" s="177"/>
      <c r="E87" s="102" t="s">
        <v>398</v>
      </c>
      <c r="F87" s="104" t="s">
        <v>397</v>
      </c>
      <c r="G87" s="102" t="s">
        <v>244</v>
      </c>
      <c r="H87" s="102" t="s">
        <v>289</v>
      </c>
      <c r="I87" s="102" t="s">
        <v>771</v>
      </c>
      <c r="J87" s="102" t="s">
        <v>770</v>
      </c>
      <c r="K87" s="102" t="s">
        <v>769</v>
      </c>
      <c r="L87" s="102" t="s">
        <v>766</v>
      </c>
      <c r="M87" s="102">
        <v>2025</v>
      </c>
      <c r="N87" s="102">
        <v>2025</v>
      </c>
      <c r="O87" s="102" t="s">
        <v>768</v>
      </c>
      <c r="P87" s="102">
        <v>125</v>
      </c>
      <c r="Q87" s="102"/>
      <c r="R87" s="102" t="s">
        <v>768</v>
      </c>
      <c r="S87" s="102">
        <v>2</v>
      </c>
      <c r="T87" s="102"/>
      <c r="U87" s="103" t="s">
        <v>769</v>
      </c>
      <c r="V87" s="102" t="s">
        <v>766</v>
      </c>
      <c r="W87" s="102" t="s">
        <v>1007</v>
      </c>
    </row>
    <row r="88" spans="2:23" ht="28.5" x14ac:dyDescent="0.25">
      <c r="B88" s="176" t="s">
        <v>1006</v>
      </c>
      <c r="C88" s="176" t="s">
        <v>1005</v>
      </c>
      <c r="D88" s="176" t="s">
        <v>771</v>
      </c>
      <c r="E88" s="102" t="s">
        <v>529</v>
      </c>
      <c r="F88" s="104" t="s">
        <v>528</v>
      </c>
      <c r="G88" s="102" t="s">
        <v>215</v>
      </c>
      <c r="H88" s="102" t="s">
        <v>214</v>
      </c>
      <c r="I88" s="102" t="s">
        <v>771</v>
      </c>
      <c r="J88" s="102" t="s">
        <v>770</v>
      </c>
      <c r="K88" s="102" t="s">
        <v>769</v>
      </c>
      <c r="L88" s="102" t="s">
        <v>766</v>
      </c>
      <c r="M88" s="102">
        <v>2025</v>
      </c>
      <c r="N88" s="102">
        <v>2025</v>
      </c>
      <c r="O88" s="102" t="s">
        <v>768</v>
      </c>
      <c r="P88" s="102">
        <v>1800</v>
      </c>
      <c r="Q88" s="102"/>
      <c r="R88" s="102" t="s">
        <v>768</v>
      </c>
      <c r="S88" s="102">
        <v>65</v>
      </c>
      <c r="T88" s="102"/>
      <c r="U88" s="103" t="s">
        <v>767</v>
      </c>
      <c r="V88" s="102" t="s">
        <v>766</v>
      </c>
      <c r="W88" s="102" t="s">
        <v>1004</v>
      </c>
    </row>
    <row r="89" spans="2:23" ht="28.5" x14ac:dyDescent="0.25">
      <c r="B89" s="178"/>
      <c r="C89" s="178"/>
      <c r="D89" s="178"/>
      <c r="E89" s="102" t="s">
        <v>535</v>
      </c>
      <c r="F89" s="104" t="s">
        <v>534</v>
      </c>
      <c r="G89" s="102" t="s">
        <v>215</v>
      </c>
      <c r="H89" s="102" t="s">
        <v>214</v>
      </c>
      <c r="I89" s="102" t="s">
        <v>771</v>
      </c>
      <c r="J89" s="102" t="s">
        <v>770</v>
      </c>
      <c r="K89" s="102" t="s">
        <v>769</v>
      </c>
      <c r="L89" s="102" t="s">
        <v>766</v>
      </c>
      <c r="M89" s="102">
        <v>2024</v>
      </c>
      <c r="N89" s="102">
        <v>2024</v>
      </c>
      <c r="O89" s="102" t="s">
        <v>768</v>
      </c>
      <c r="P89" s="102">
        <v>39</v>
      </c>
      <c r="Q89" s="102"/>
      <c r="R89" s="102" t="s">
        <v>768</v>
      </c>
      <c r="S89" s="102">
        <v>5.85</v>
      </c>
      <c r="T89" s="102"/>
      <c r="U89" s="103" t="s">
        <v>767</v>
      </c>
      <c r="V89" s="102" t="s">
        <v>766</v>
      </c>
      <c r="W89" s="102" t="s">
        <v>831</v>
      </c>
    </row>
    <row r="90" spans="2:23" x14ac:dyDescent="0.25">
      <c r="B90" s="177"/>
      <c r="C90" s="177"/>
      <c r="D90" s="177"/>
      <c r="E90" s="102" t="s">
        <v>533</v>
      </c>
      <c r="F90" s="104" t="s">
        <v>532</v>
      </c>
      <c r="G90" s="102" t="s">
        <v>56</v>
      </c>
      <c r="H90" s="102" t="s">
        <v>55</v>
      </c>
      <c r="I90" s="102" t="s">
        <v>771</v>
      </c>
      <c r="J90" s="102" t="s">
        <v>770</v>
      </c>
      <c r="K90" s="102" t="s">
        <v>769</v>
      </c>
      <c r="L90" s="102" t="s">
        <v>770</v>
      </c>
      <c r="M90" s="102">
        <v>2025</v>
      </c>
      <c r="N90" s="102">
        <v>2025</v>
      </c>
      <c r="O90" s="102" t="s">
        <v>773</v>
      </c>
      <c r="P90" s="102"/>
      <c r="Q90" s="102"/>
      <c r="R90" s="102" t="s">
        <v>773</v>
      </c>
      <c r="S90" s="102"/>
      <c r="T90" s="102"/>
      <c r="U90" s="103" t="s">
        <v>767</v>
      </c>
      <c r="V90" s="102" t="s">
        <v>766</v>
      </c>
      <c r="W90" s="102" t="s">
        <v>957</v>
      </c>
    </row>
    <row r="91" spans="2:23" x14ac:dyDescent="0.25">
      <c r="B91" s="176" t="s">
        <v>1003</v>
      </c>
      <c r="C91" s="176" t="s">
        <v>1002</v>
      </c>
      <c r="D91" s="176" t="s">
        <v>771</v>
      </c>
      <c r="E91" s="102" t="s">
        <v>664</v>
      </c>
      <c r="F91" s="104" t="s">
        <v>663</v>
      </c>
      <c r="G91" s="102" t="s">
        <v>56</v>
      </c>
      <c r="H91" s="102" t="s">
        <v>662</v>
      </c>
      <c r="I91" s="102" t="s">
        <v>898</v>
      </c>
      <c r="J91" s="102" t="s">
        <v>770</v>
      </c>
      <c r="K91" s="102" t="s">
        <v>769</v>
      </c>
      <c r="L91" s="102" t="s">
        <v>770</v>
      </c>
      <c r="M91" s="102">
        <v>2023</v>
      </c>
      <c r="N91" s="102">
        <v>2023</v>
      </c>
      <c r="O91" s="102" t="s">
        <v>773</v>
      </c>
      <c r="P91" s="102"/>
      <c r="Q91" s="102"/>
      <c r="R91" s="102" t="s">
        <v>773</v>
      </c>
      <c r="S91" s="102"/>
      <c r="T91" s="102"/>
      <c r="U91" s="103" t="s">
        <v>767</v>
      </c>
      <c r="V91" s="102" t="s">
        <v>770</v>
      </c>
      <c r="W91" s="102" t="s">
        <v>777</v>
      </c>
    </row>
    <row r="92" spans="2:23" ht="28.5" x14ac:dyDescent="0.25">
      <c r="B92" s="177"/>
      <c r="C92" s="177"/>
      <c r="D92" s="177"/>
      <c r="E92" s="102" t="s">
        <v>725</v>
      </c>
      <c r="F92" s="104" t="s">
        <v>724</v>
      </c>
      <c r="G92" s="102" t="s">
        <v>56</v>
      </c>
      <c r="H92" s="102" t="s">
        <v>726</v>
      </c>
      <c r="I92" s="102" t="s">
        <v>771</v>
      </c>
      <c r="J92" s="102" t="s">
        <v>770</v>
      </c>
      <c r="K92" s="102" t="s">
        <v>769</v>
      </c>
      <c r="L92" s="102" t="s">
        <v>770</v>
      </c>
      <c r="M92" s="102">
        <v>2022</v>
      </c>
      <c r="N92" s="102">
        <v>2022</v>
      </c>
      <c r="O92" s="102" t="s">
        <v>773</v>
      </c>
      <c r="P92" s="102"/>
      <c r="Q92" s="102"/>
      <c r="R92" s="102" t="s">
        <v>773</v>
      </c>
      <c r="S92" s="102"/>
      <c r="T92" s="102"/>
      <c r="U92" s="103" t="s">
        <v>769</v>
      </c>
      <c r="V92" s="102" t="s">
        <v>770</v>
      </c>
      <c r="W92" s="102" t="s">
        <v>777</v>
      </c>
    </row>
    <row r="93" spans="2:23" x14ac:dyDescent="0.25">
      <c r="B93" s="176"/>
      <c r="C93" s="176"/>
      <c r="D93" s="176" t="s">
        <v>769</v>
      </c>
      <c r="E93" s="102" t="s">
        <v>447</v>
      </c>
      <c r="F93" s="104" t="s">
        <v>446</v>
      </c>
      <c r="G93" s="102" t="s">
        <v>215</v>
      </c>
      <c r="H93" s="102" t="s">
        <v>448</v>
      </c>
      <c r="I93" s="102" t="s">
        <v>898</v>
      </c>
      <c r="J93" s="102" t="s">
        <v>766</v>
      </c>
      <c r="K93" s="102" t="s">
        <v>787</v>
      </c>
      <c r="L93" s="102" t="s">
        <v>766</v>
      </c>
      <c r="M93" s="102">
        <v>2020</v>
      </c>
      <c r="N93" s="102">
        <v>2020</v>
      </c>
      <c r="O93" s="102" t="s">
        <v>773</v>
      </c>
      <c r="P93" s="102"/>
      <c r="Q93" s="102">
        <v>4500</v>
      </c>
      <c r="R93" s="102" t="s">
        <v>773</v>
      </c>
      <c r="S93" s="102"/>
      <c r="T93" s="102">
        <v>55</v>
      </c>
      <c r="U93" s="103" t="s">
        <v>767</v>
      </c>
      <c r="V93" s="102" t="s">
        <v>770</v>
      </c>
      <c r="W93" s="102" t="s">
        <v>777</v>
      </c>
    </row>
    <row r="94" spans="2:23" ht="28.5" x14ac:dyDescent="0.25">
      <c r="B94" s="178"/>
      <c r="C94" s="178"/>
      <c r="D94" s="178"/>
      <c r="E94" s="102" t="s">
        <v>648</v>
      </c>
      <c r="F94" s="104" t="s">
        <v>649</v>
      </c>
      <c r="G94" s="102" t="s">
        <v>244</v>
      </c>
      <c r="H94" s="102" t="s">
        <v>289</v>
      </c>
      <c r="I94" s="102" t="s">
        <v>898</v>
      </c>
      <c r="J94" s="102" t="s">
        <v>766</v>
      </c>
      <c r="K94" s="102" t="s">
        <v>1001</v>
      </c>
      <c r="L94" s="102" t="s">
        <v>766</v>
      </c>
      <c r="M94" s="102">
        <v>2020</v>
      </c>
      <c r="N94" s="102">
        <v>2020</v>
      </c>
      <c r="O94" s="102" t="s">
        <v>768</v>
      </c>
      <c r="P94" s="102">
        <v>79.44</v>
      </c>
      <c r="Q94" s="102"/>
      <c r="R94" s="102" t="s">
        <v>768</v>
      </c>
      <c r="S94" s="102">
        <v>12.55</v>
      </c>
      <c r="T94" s="102"/>
      <c r="U94" s="103" t="s">
        <v>767</v>
      </c>
      <c r="V94" s="102" t="s">
        <v>766</v>
      </c>
      <c r="W94" s="102" t="s">
        <v>1000</v>
      </c>
    </row>
    <row r="95" spans="2:23" ht="28.5" x14ac:dyDescent="0.25">
      <c r="B95" s="178"/>
      <c r="C95" s="178"/>
      <c r="D95" s="178"/>
      <c r="E95" s="102" t="s">
        <v>999</v>
      </c>
      <c r="F95" s="104" t="s">
        <v>998</v>
      </c>
      <c r="G95" s="102" t="s">
        <v>39</v>
      </c>
      <c r="H95" s="102" t="s">
        <v>993</v>
      </c>
      <c r="I95" s="102" t="s">
        <v>898</v>
      </c>
      <c r="J95" s="102" t="s">
        <v>770</v>
      </c>
      <c r="K95" s="102" t="s">
        <v>769</v>
      </c>
      <c r="L95" s="102" t="s">
        <v>770</v>
      </c>
      <c r="M95" s="102">
        <v>2029</v>
      </c>
      <c r="N95" s="102">
        <v>2029</v>
      </c>
      <c r="O95" s="102" t="s">
        <v>768</v>
      </c>
      <c r="P95" s="102">
        <v>271.5</v>
      </c>
      <c r="Q95" s="102"/>
      <c r="R95" s="102" t="s">
        <v>768</v>
      </c>
      <c r="S95" s="102">
        <v>0</v>
      </c>
      <c r="T95" s="102"/>
      <c r="U95" s="103" t="s">
        <v>769</v>
      </c>
      <c r="V95" s="102" t="s">
        <v>766</v>
      </c>
      <c r="W95" s="102" t="s">
        <v>992</v>
      </c>
    </row>
    <row r="96" spans="2:23" ht="28.5" x14ac:dyDescent="0.25">
      <c r="B96" s="178"/>
      <c r="C96" s="178"/>
      <c r="D96" s="178"/>
      <c r="E96" s="102" t="s">
        <v>997</v>
      </c>
      <c r="F96" s="104" t="s">
        <v>996</v>
      </c>
      <c r="G96" s="102" t="s">
        <v>39</v>
      </c>
      <c r="H96" s="102" t="s">
        <v>747</v>
      </c>
      <c r="I96" s="102" t="s">
        <v>898</v>
      </c>
      <c r="J96" s="102" t="s">
        <v>770</v>
      </c>
      <c r="K96" s="102" t="s">
        <v>769</v>
      </c>
      <c r="L96" s="102" t="s">
        <v>770</v>
      </c>
      <c r="M96" s="102">
        <v>2021</v>
      </c>
      <c r="N96" s="102">
        <v>2021</v>
      </c>
      <c r="O96" s="102" t="s">
        <v>768</v>
      </c>
      <c r="P96" s="102">
        <v>0.1</v>
      </c>
      <c r="Q96" s="102"/>
      <c r="R96" s="102" t="s">
        <v>768</v>
      </c>
      <c r="S96" s="102">
        <v>0</v>
      </c>
      <c r="T96" s="102"/>
      <c r="U96" s="103" t="s">
        <v>769</v>
      </c>
      <c r="V96" s="102" t="s">
        <v>766</v>
      </c>
      <c r="W96" s="102" t="s">
        <v>992</v>
      </c>
    </row>
    <row r="97" spans="2:23" ht="28.5" x14ac:dyDescent="0.25">
      <c r="B97" s="178"/>
      <c r="C97" s="178"/>
      <c r="D97" s="178"/>
      <c r="E97" s="102" t="s">
        <v>995</v>
      </c>
      <c r="F97" s="104" t="s">
        <v>994</v>
      </c>
      <c r="G97" s="102" t="s">
        <v>39</v>
      </c>
      <c r="H97" s="102" t="s">
        <v>993</v>
      </c>
      <c r="I97" s="102" t="s">
        <v>898</v>
      </c>
      <c r="J97" s="102" t="s">
        <v>770</v>
      </c>
      <c r="K97" s="102" t="s">
        <v>769</v>
      </c>
      <c r="L97" s="102" t="s">
        <v>770</v>
      </c>
      <c r="M97" s="102">
        <v>2022</v>
      </c>
      <c r="N97" s="102">
        <v>2022</v>
      </c>
      <c r="O97" s="102" t="s">
        <v>768</v>
      </c>
      <c r="P97" s="102">
        <v>271.5</v>
      </c>
      <c r="Q97" s="102"/>
      <c r="R97" s="102" t="s">
        <v>768</v>
      </c>
      <c r="S97" s="102">
        <v>0</v>
      </c>
      <c r="T97" s="102"/>
      <c r="U97" s="103" t="s">
        <v>769</v>
      </c>
      <c r="V97" s="102" t="s">
        <v>766</v>
      </c>
      <c r="W97" s="102" t="s">
        <v>992</v>
      </c>
    </row>
    <row r="98" spans="2:23" ht="28.5" x14ac:dyDescent="0.25">
      <c r="B98" s="178"/>
      <c r="C98" s="178"/>
      <c r="D98" s="178"/>
      <c r="E98" s="102" t="s">
        <v>991</v>
      </c>
      <c r="F98" s="104" t="s">
        <v>990</v>
      </c>
      <c r="G98" s="102" t="s">
        <v>109</v>
      </c>
      <c r="H98" s="102" t="s">
        <v>807</v>
      </c>
      <c r="I98" s="102" t="s">
        <v>898</v>
      </c>
      <c r="J98" s="102" t="s">
        <v>766</v>
      </c>
      <c r="K98" s="102" t="s">
        <v>989</v>
      </c>
      <c r="L98" s="102" t="s">
        <v>770</v>
      </c>
      <c r="M98" s="102">
        <v>2020</v>
      </c>
      <c r="N98" s="102">
        <v>2020</v>
      </c>
      <c r="O98" s="102" t="s">
        <v>773</v>
      </c>
      <c r="P98" s="102"/>
      <c r="Q98" s="102"/>
      <c r="R98" s="102" t="s">
        <v>773</v>
      </c>
      <c r="S98" s="102"/>
      <c r="T98" s="102"/>
      <c r="U98" s="103" t="s">
        <v>767</v>
      </c>
      <c r="V98" s="102" t="s">
        <v>766</v>
      </c>
      <c r="W98" s="102" t="s">
        <v>988</v>
      </c>
    </row>
    <row r="99" spans="2:23" x14ac:dyDescent="0.25">
      <c r="B99" s="178"/>
      <c r="C99" s="178"/>
      <c r="D99" s="178"/>
      <c r="E99" s="102" t="s">
        <v>987</v>
      </c>
      <c r="F99" s="104" t="s">
        <v>986</v>
      </c>
      <c r="G99" s="102" t="s">
        <v>129</v>
      </c>
      <c r="H99" s="102" t="s">
        <v>128</v>
      </c>
      <c r="I99" s="102" t="s">
        <v>898</v>
      </c>
      <c r="J99" s="102" t="s">
        <v>766</v>
      </c>
      <c r="K99" s="102" t="s">
        <v>985</v>
      </c>
      <c r="L99" s="102" t="s">
        <v>770</v>
      </c>
      <c r="M99" s="102">
        <v>2021</v>
      </c>
      <c r="N99" s="102">
        <v>2021</v>
      </c>
      <c r="O99" s="102" t="s">
        <v>773</v>
      </c>
      <c r="P99" s="102"/>
      <c r="Q99" s="102"/>
      <c r="R99" s="102" t="s">
        <v>773</v>
      </c>
      <c r="S99" s="102"/>
      <c r="T99" s="102"/>
      <c r="U99" s="103" t="s">
        <v>767</v>
      </c>
      <c r="V99" s="102" t="s">
        <v>766</v>
      </c>
      <c r="W99" s="102" t="s">
        <v>777</v>
      </c>
    </row>
    <row r="100" spans="2:23" x14ac:dyDescent="0.25">
      <c r="B100" s="178"/>
      <c r="C100" s="178"/>
      <c r="D100" s="178"/>
      <c r="E100" s="102" t="s">
        <v>984</v>
      </c>
      <c r="F100" s="104" t="s">
        <v>983</v>
      </c>
      <c r="G100" s="102" t="s">
        <v>56</v>
      </c>
      <c r="H100" s="102" t="s">
        <v>982</v>
      </c>
      <c r="I100" s="102" t="s">
        <v>898</v>
      </c>
      <c r="J100" s="102" t="s">
        <v>770</v>
      </c>
      <c r="K100" s="102" t="s">
        <v>769</v>
      </c>
      <c r="L100" s="102" t="s">
        <v>770</v>
      </c>
      <c r="M100" s="102">
        <v>2028</v>
      </c>
      <c r="N100" s="102">
        <v>2028</v>
      </c>
      <c r="O100" s="102" t="s">
        <v>773</v>
      </c>
      <c r="P100" s="102"/>
      <c r="Q100" s="102"/>
      <c r="R100" s="102" t="s">
        <v>773</v>
      </c>
      <c r="S100" s="102"/>
      <c r="T100" s="102"/>
      <c r="U100" s="103" t="s">
        <v>769</v>
      </c>
      <c r="V100" s="102" t="s">
        <v>766</v>
      </c>
      <c r="W100" s="102" t="s">
        <v>957</v>
      </c>
    </row>
    <row r="101" spans="2:23" x14ac:dyDescent="0.25">
      <c r="B101" s="178"/>
      <c r="C101" s="178"/>
      <c r="D101" s="178"/>
      <c r="E101" s="102" t="s">
        <v>589</v>
      </c>
      <c r="F101" s="104" t="s">
        <v>588</v>
      </c>
      <c r="G101" s="102" t="s">
        <v>129</v>
      </c>
      <c r="H101" s="102" t="s">
        <v>128</v>
      </c>
      <c r="I101" s="102" t="s">
        <v>898</v>
      </c>
      <c r="J101" s="102" t="s">
        <v>766</v>
      </c>
      <c r="K101" s="102" t="s">
        <v>981</v>
      </c>
      <c r="L101" s="102" t="s">
        <v>766</v>
      </c>
      <c r="M101" s="102">
        <v>2023</v>
      </c>
      <c r="N101" s="102">
        <v>2023</v>
      </c>
      <c r="O101" s="102" t="s">
        <v>773</v>
      </c>
      <c r="P101" s="102"/>
      <c r="Q101" s="102">
        <v>66.8</v>
      </c>
      <c r="R101" s="102" t="s">
        <v>773</v>
      </c>
      <c r="S101" s="102"/>
      <c r="T101" s="102">
        <v>12.75</v>
      </c>
      <c r="U101" s="103" t="s">
        <v>767</v>
      </c>
      <c r="V101" s="102" t="s">
        <v>766</v>
      </c>
      <c r="W101" s="102" t="s">
        <v>777</v>
      </c>
    </row>
    <row r="102" spans="2:23" ht="28.5" x14ac:dyDescent="0.25">
      <c r="B102" s="178"/>
      <c r="C102" s="178"/>
      <c r="D102" s="178"/>
      <c r="E102" s="102" t="s">
        <v>980</v>
      </c>
      <c r="F102" s="104" t="s">
        <v>979</v>
      </c>
      <c r="G102" s="102" t="s">
        <v>109</v>
      </c>
      <c r="H102" s="102" t="s">
        <v>978</v>
      </c>
      <c r="I102" s="102" t="s">
        <v>898</v>
      </c>
      <c r="J102" s="102" t="s">
        <v>770</v>
      </c>
      <c r="K102" s="102" t="s">
        <v>769</v>
      </c>
      <c r="L102" s="102" t="s">
        <v>770</v>
      </c>
      <c r="M102" s="102">
        <v>2020</v>
      </c>
      <c r="N102" s="102">
        <v>2020</v>
      </c>
      <c r="O102" s="102" t="s">
        <v>768</v>
      </c>
      <c r="P102" s="102">
        <v>4</v>
      </c>
      <c r="Q102" s="102"/>
      <c r="R102" s="102" t="s">
        <v>768</v>
      </c>
      <c r="S102" s="102">
        <v>0.23</v>
      </c>
      <c r="T102" s="102"/>
      <c r="U102" s="103" t="s">
        <v>767</v>
      </c>
      <c r="V102" s="102" t="s">
        <v>766</v>
      </c>
      <c r="W102" s="102" t="s">
        <v>977</v>
      </c>
    </row>
    <row r="103" spans="2:23" ht="28.5" x14ac:dyDescent="0.25">
      <c r="B103" s="178"/>
      <c r="C103" s="178"/>
      <c r="D103" s="178"/>
      <c r="E103" s="102" t="s">
        <v>207</v>
      </c>
      <c r="F103" s="104" t="s">
        <v>976</v>
      </c>
      <c r="G103" s="102" t="s">
        <v>200</v>
      </c>
      <c r="H103" s="102" t="s">
        <v>205</v>
      </c>
      <c r="I103" s="102" t="s">
        <v>898</v>
      </c>
      <c r="J103" s="102" t="s">
        <v>766</v>
      </c>
      <c r="K103" s="102" t="s">
        <v>975</v>
      </c>
      <c r="L103" s="102" t="s">
        <v>766</v>
      </c>
      <c r="M103" s="102">
        <v>2021</v>
      </c>
      <c r="N103" s="102">
        <v>2024</v>
      </c>
      <c r="O103" s="102" t="s">
        <v>768</v>
      </c>
      <c r="P103" s="102">
        <v>339.59</v>
      </c>
      <c r="Q103" s="102"/>
      <c r="R103" s="102" t="s">
        <v>768</v>
      </c>
      <c r="S103" s="102">
        <v>4.55</v>
      </c>
      <c r="T103" s="102"/>
      <c r="U103" s="103" t="s">
        <v>767</v>
      </c>
      <c r="V103" s="102" t="s">
        <v>766</v>
      </c>
      <c r="W103" s="102" t="s">
        <v>974</v>
      </c>
    </row>
    <row r="104" spans="2:23" ht="42.75" x14ac:dyDescent="0.25">
      <c r="B104" s="178"/>
      <c r="C104" s="178"/>
      <c r="D104" s="178"/>
      <c r="E104" s="102" t="s">
        <v>387</v>
      </c>
      <c r="F104" s="104" t="s">
        <v>386</v>
      </c>
      <c r="G104" s="102" t="s">
        <v>244</v>
      </c>
      <c r="H104" s="102" t="s">
        <v>251</v>
      </c>
      <c r="I104" s="102" t="s">
        <v>898</v>
      </c>
      <c r="J104" s="102" t="s">
        <v>770</v>
      </c>
      <c r="K104" s="102" t="s">
        <v>769</v>
      </c>
      <c r="L104" s="102" t="s">
        <v>766</v>
      </c>
      <c r="M104" s="102">
        <v>2025</v>
      </c>
      <c r="N104" s="102">
        <v>2025</v>
      </c>
      <c r="O104" s="102" t="s">
        <v>768</v>
      </c>
      <c r="P104" s="102">
        <v>59</v>
      </c>
      <c r="Q104" s="102"/>
      <c r="R104" s="102" t="s">
        <v>768</v>
      </c>
      <c r="S104" s="102">
        <v>2.8</v>
      </c>
      <c r="T104" s="102"/>
      <c r="U104" s="103" t="s">
        <v>769</v>
      </c>
      <c r="V104" s="102" t="s">
        <v>770</v>
      </c>
      <c r="W104" s="102" t="s">
        <v>777</v>
      </c>
    </row>
    <row r="105" spans="2:23" ht="28.5" x14ac:dyDescent="0.25">
      <c r="B105" s="178"/>
      <c r="C105" s="178"/>
      <c r="D105" s="178"/>
      <c r="E105" s="102" t="s">
        <v>973</v>
      </c>
      <c r="F105" s="104" t="s">
        <v>972</v>
      </c>
      <c r="G105" s="102" t="s">
        <v>109</v>
      </c>
      <c r="H105" s="102" t="s">
        <v>910</v>
      </c>
      <c r="I105" s="102" t="s">
        <v>898</v>
      </c>
      <c r="J105" s="102" t="s">
        <v>770</v>
      </c>
      <c r="K105" s="102" t="s">
        <v>769</v>
      </c>
      <c r="L105" s="102" t="s">
        <v>770</v>
      </c>
      <c r="M105" s="102">
        <v>2023</v>
      </c>
      <c r="N105" s="102">
        <v>2023</v>
      </c>
      <c r="O105" s="102" t="s">
        <v>768</v>
      </c>
      <c r="P105" s="102">
        <v>707</v>
      </c>
      <c r="Q105" s="102"/>
      <c r="R105" s="102" t="s">
        <v>773</v>
      </c>
      <c r="S105" s="102"/>
      <c r="T105" s="102"/>
      <c r="U105" s="103" t="s">
        <v>767</v>
      </c>
      <c r="V105" s="102" t="s">
        <v>766</v>
      </c>
      <c r="W105" s="102" t="s">
        <v>971</v>
      </c>
    </row>
    <row r="106" spans="2:23" ht="28.5" x14ac:dyDescent="0.25">
      <c r="B106" s="178"/>
      <c r="C106" s="178"/>
      <c r="D106" s="178"/>
      <c r="E106" s="102" t="s">
        <v>970</v>
      </c>
      <c r="F106" s="104" t="s">
        <v>969</v>
      </c>
      <c r="G106" s="102" t="s">
        <v>177</v>
      </c>
      <c r="H106" s="102" t="s">
        <v>182</v>
      </c>
      <c r="I106" s="102" t="s">
        <v>898</v>
      </c>
      <c r="J106" s="102" t="s">
        <v>766</v>
      </c>
      <c r="K106" s="102" t="s">
        <v>968</v>
      </c>
      <c r="L106" s="102" t="s">
        <v>770</v>
      </c>
      <c r="M106" s="102">
        <v>2019</v>
      </c>
      <c r="N106" s="102">
        <v>2019</v>
      </c>
      <c r="O106" s="102" t="s">
        <v>773</v>
      </c>
      <c r="P106" s="102"/>
      <c r="Q106" s="102"/>
      <c r="R106" s="102" t="s">
        <v>773</v>
      </c>
      <c r="S106" s="102"/>
      <c r="T106" s="102"/>
      <c r="U106" s="103" t="s">
        <v>767</v>
      </c>
      <c r="V106" s="102" t="s">
        <v>766</v>
      </c>
      <c r="W106" s="102" t="s">
        <v>967</v>
      </c>
    </row>
    <row r="107" spans="2:23" ht="28.5" x14ac:dyDescent="0.25">
      <c r="B107" s="178"/>
      <c r="C107" s="178"/>
      <c r="D107" s="178"/>
      <c r="E107" s="102" t="s">
        <v>966</v>
      </c>
      <c r="F107" s="104" t="s">
        <v>965</v>
      </c>
      <c r="G107" s="102" t="s">
        <v>109</v>
      </c>
      <c r="H107" s="102" t="s">
        <v>964</v>
      </c>
      <c r="I107" s="102" t="s">
        <v>898</v>
      </c>
      <c r="J107" s="102" t="s">
        <v>770</v>
      </c>
      <c r="K107" s="102" t="s">
        <v>769</v>
      </c>
      <c r="L107" s="102" t="s">
        <v>770</v>
      </c>
      <c r="M107" s="102">
        <v>2019</v>
      </c>
      <c r="N107" s="102">
        <v>2019</v>
      </c>
      <c r="O107" s="102" t="s">
        <v>768</v>
      </c>
      <c r="P107" s="102">
        <v>107</v>
      </c>
      <c r="Q107" s="102"/>
      <c r="R107" s="102" t="s">
        <v>773</v>
      </c>
      <c r="S107" s="102"/>
      <c r="T107" s="102"/>
      <c r="U107" s="103" t="s">
        <v>767</v>
      </c>
      <c r="V107" s="102" t="s">
        <v>766</v>
      </c>
      <c r="W107" s="102" t="s">
        <v>963</v>
      </c>
    </row>
    <row r="108" spans="2:23" ht="28.5" x14ac:dyDescent="0.25">
      <c r="B108" s="178"/>
      <c r="C108" s="178"/>
      <c r="D108" s="178"/>
      <c r="E108" s="102" t="s">
        <v>962</v>
      </c>
      <c r="F108" s="104" t="s">
        <v>961</v>
      </c>
      <c r="G108" s="102" t="s">
        <v>244</v>
      </c>
      <c r="H108" s="102" t="s">
        <v>289</v>
      </c>
      <c r="I108" s="102" t="s">
        <v>898</v>
      </c>
      <c r="J108" s="102" t="s">
        <v>770</v>
      </c>
      <c r="K108" s="102" t="s">
        <v>769</v>
      </c>
      <c r="L108" s="102" t="s">
        <v>770</v>
      </c>
      <c r="M108" s="102">
        <v>2021</v>
      </c>
      <c r="N108" s="102">
        <v>2021</v>
      </c>
      <c r="O108" s="102" t="s">
        <v>768</v>
      </c>
      <c r="P108" s="102">
        <v>174.25</v>
      </c>
      <c r="Q108" s="102"/>
      <c r="R108" s="102" t="s">
        <v>768</v>
      </c>
      <c r="S108" s="102">
        <v>5.26</v>
      </c>
      <c r="T108" s="102"/>
      <c r="U108" s="103" t="s">
        <v>767</v>
      </c>
      <c r="V108" s="102" t="s">
        <v>766</v>
      </c>
      <c r="W108" s="102" t="s">
        <v>960</v>
      </c>
    </row>
    <row r="109" spans="2:23" ht="28.5" x14ac:dyDescent="0.25">
      <c r="B109" s="178"/>
      <c r="C109" s="178"/>
      <c r="D109" s="178"/>
      <c r="E109" s="102" t="s">
        <v>281</v>
      </c>
      <c r="F109" s="104" t="s">
        <v>280</v>
      </c>
      <c r="G109" s="102" t="s">
        <v>244</v>
      </c>
      <c r="H109" s="102" t="s">
        <v>282</v>
      </c>
      <c r="I109" s="102" t="s">
        <v>898</v>
      </c>
      <c r="J109" s="102" t="s">
        <v>766</v>
      </c>
      <c r="K109" s="102" t="s">
        <v>959</v>
      </c>
      <c r="L109" s="102" t="s">
        <v>766</v>
      </c>
      <c r="M109" s="102">
        <v>2020</v>
      </c>
      <c r="N109" s="102">
        <v>2020</v>
      </c>
      <c r="O109" s="102" t="s">
        <v>768</v>
      </c>
      <c r="P109" s="102">
        <v>478.6</v>
      </c>
      <c r="Q109" s="102"/>
      <c r="R109" s="102" t="s">
        <v>768</v>
      </c>
      <c r="S109" s="102">
        <v>11.77</v>
      </c>
      <c r="T109" s="102"/>
      <c r="U109" s="103" t="s">
        <v>767</v>
      </c>
      <c r="V109" s="102" t="s">
        <v>766</v>
      </c>
      <c r="W109" s="102" t="s">
        <v>785</v>
      </c>
    </row>
    <row r="110" spans="2:23" ht="28.5" x14ac:dyDescent="0.25">
      <c r="B110" s="178"/>
      <c r="C110" s="178"/>
      <c r="D110" s="178"/>
      <c r="E110" s="102" t="s">
        <v>551</v>
      </c>
      <c r="F110" s="104" t="s">
        <v>550</v>
      </c>
      <c r="G110" s="102" t="s">
        <v>547</v>
      </c>
      <c r="H110" s="102" t="s">
        <v>546</v>
      </c>
      <c r="I110" s="102" t="s">
        <v>898</v>
      </c>
      <c r="J110" s="102" t="s">
        <v>766</v>
      </c>
      <c r="K110" s="102" t="s">
        <v>958</v>
      </c>
      <c r="L110" s="102" t="s">
        <v>766</v>
      </c>
      <c r="M110" s="102">
        <v>2019</v>
      </c>
      <c r="N110" s="102">
        <v>2025</v>
      </c>
      <c r="O110" s="102" t="s">
        <v>768</v>
      </c>
      <c r="P110" s="102">
        <v>88</v>
      </c>
      <c r="Q110" s="102"/>
      <c r="R110" s="102" t="s">
        <v>768</v>
      </c>
      <c r="S110" s="102">
        <v>0.9</v>
      </c>
      <c r="T110" s="102"/>
      <c r="U110" s="103" t="s">
        <v>767</v>
      </c>
      <c r="V110" s="102" t="s">
        <v>770</v>
      </c>
      <c r="W110" s="102" t="s">
        <v>777</v>
      </c>
    </row>
    <row r="111" spans="2:23" ht="28.5" x14ac:dyDescent="0.25">
      <c r="B111" s="178"/>
      <c r="C111" s="178"/>
      <c r="D111" s="178"/>
      <c r="E111" s="102" t="s">
        <v>198</v>
      </c>
      <c r="F111" s="104" t="s">
        <v>197</v>
      </c>
      <c r="G111" s="102" t="s">
        <v>200</v>
      </c>
      <c r="H111" s="102" t="s">
        <v>199</v>
      </c>
      <c r="I111" s="102" t="s">
        <v>898</v>
      </c>
      <c r="J111" s="102" t="s">
        <v>766</v>
      </c>
      <c r="K111" s="102" t="s">
        <v>832</v>
      </c>
      <c r="L111" s="102" t="s">
        <v>766</v>
      </c>
      <c r="M111" s="102">
        <v>2020</v>
      </c>
      <c r="N111" s="102">
        <v>2025</v>
      </c>
      <c r="O111" s="102" t="s">
        <v>768</v>
      </c>
      <c r="P111" s="102">
        <v>240</v>
      </c>
      <c r="Q111" s="102"/>
      <c r="R111" s="102" t="s">
        <v>768</v>
      </c>
      <c r="S111" s="102">
        <v>4.5</v>
      </c>
      <c r="T111" s="102"/>
      <c r="U111" s="103" t="s">
        <v>767</v>
      </c>
      <c r="V111" s="102" t="s">
        <v>766</v>
      </c>
      <c r="W111" s="102" t="s">
        <v>957</v>
      </c>
    </row>
    <row r="112" spans="2:23" ht="28.5" x14ac:dyDescent="0.25">
      <c r="B112" s="178"/>
      <c r="C112" s="178"/>
      <c r="D112" s="178"/>
      <c r="E112" s="102" t="s">
        <v>956</v>
      </c>
      <c r="F112" s="104" t="s">
        <v>955</v>
      </c>
      <c r="G112" s="102" t="s">
        <v>56</v>
      </c>
      <c r="H112" s="102" t="s">
        <v>954</v>
      </c>
      <c r="I112" s="102" t="s">
        <v>898</v>
      </c>
      <c r="J112" s="102" t="s">
        <v>770</v>
      </c>
      <c r="K112" s="102" t="s">
        <v>769</v>
      </c>
      <c r="L112" s="102" t="s">
        <v>770</v>
      </c>
      <c r="M112" s="102">
        <v>2022</v>
      </c>
      <c r="N112" s="102">
        <v>2022</v>
      </c>
      <c r="O112" s="102" t="s">
        <v>768</v>
      </c>
      <c r="P112" s="102">
        <v>135</v>
      </c>
      <c r="Q112" s="102"/>
      <c r="R112" s="102" t="s">
        <v>768</v>
      </c>
      <c r="S112" s="102">
        <v>0.5</v>
      </c>
      <c r="T112" s="102"/>
      <c r="U112" s="103" t="s">
        <v>767</v>
      </c>
      <c r="V112" s="102" t="s">
        <v>766</v>
      </c>
      <c r="W112" s="102" t="s">
        <v>953</v>
      </c>
    </row>
    <row r="113" spans="2:23" ht="28.5" x14ac:dyDescent="0.25">
      <c r="B113" s="178"/>
      <c r="C113" s="178"/>
      <c r="D113" s="178"/>
      <c r="E113" s="102" t="s">
        <v>952</v>
      </c>
      <c r="F113" s="104" t="s">
        <v>951</v>
      </c>
      <c r="G113" s="102" t="s">
        <v>56</v>
      </c>
      <c r="H113" s="102" t="s">
        <v>950</v>
      </c>
      <c r="I113" s="102" t="s">
        <v>898</v>
      </c>
      <c r="J113" s="102" t="s">
        <v>770</v>
      </c>
      <c r="K113" s="102" t="s">
        <v>769</v>
      </c>
      <c r="L113" s="102" t="s">
        <v>770</v>
      </c>
      <c r="M113" s="102">
        <v>2022</v>
      </c>
      <c r="N113" s="102">
        <v>2022</v>
      </c>
      <c r="O113" s="102" t="s">
        <v>768</v>
      </c>
      <c r="P113" s="102">
        <v>45</v>
      </c>
      <c r="Q113" s="102"/>
      <c r="R113" s="102" t="s">
        <v>768</v>
      </c>
      <c r="S113" s="102">
        <v>0.3</v>
      </c>
      <c r="T113" s="102"/>
      <c r="U113" s="103" t="s">
        <v>767</v>
      </c>
      <c r="V113" s="102" t="s">
        <v>766</v>
      </c>
      <c r="W113" s="102" t="s">
        <v>949</v>
      </c>
    </row>
    <row r="114" spans="2:23" ht="28.5" x14ac:dyDescent="0.25">
      <c r="B114" s="178"/>
      <c r="C114" s="178"/>
      <c r="D114" s="178"/>
      <c r="E114" s="102" t="s">
        <v>66</v>
      </c>
      <c r="F114" s="104" t="s">
        <v>65</v>
      </c>
      <c r="G114" s="102" t="s">
        <v>68</v>
      </c>
      <c r="H114" s="102" t="s">
        <v>67</v>
      </c>
      <c r="I114" s="102" t="s">
        <v>898</v>
      </c>
      <c r="J114" s="102" t="s">
        <v>766</v>
      </c>
      <c r="K114" s="102" t="s">
        <v>863</v>
      </c>
      <c r="L114" s="102" t="s">
        <v>766</v>
      </c>
      <c r="M114" s="102">
        <v>2026</v>
      </c>
      <c r="N114" s="102">
        <v>2026</v>
      </c>
      <c r="O114" s="102" t="s">
        <v>768</v>
      </c>
      <c r="P114" s="102">
        <v>50</v>
      </c>
      <c r="Q114" s="102"/>
      <c r="R114" s="102" t="s">
        <v>768</v>
      </c>
      <c r="S114" s="102">
        <v>1</v>
      </c>
      <c r="T114" s="102"/>
      <c r="U114" s="103" t="s">
        <v>767</v>
      </c>
      <c r="V114" s="102" t="s">
        <v>766</v>
      </c>
      <c r="W114" s="102" t="s">
        <v>948</v>
      </c>
    </row>
    <row r="115" spans="2:23" x14ac:dyDescent="0.25">
      <c r="B115" s="178"/>
      <c r="C115" s="178"/>
      <c r="D115" s="178"/>
      <c r="E115" s="102" t="s">
        <v>661</v>
      </c>
      <c r="F115" s="104" t="s">
        <v>660</v>
      </c>
      <c r="G115" s="102" t="s">
        <v>56</v>
      </c>
      <c r="H115" s="102" t="s">
        <v>662</v>
      </c>
      <c r="I115" s="102" t="s">
        <v>898</v>
      </c>
      <c r="J115" s="102" t="s">
        <v>770</v>
      </c>
      <c r="K115" s="102" t="s">
        <v>769</v>
      </c>
      <c r="L115" s="102" t="s">
        <v>770</v>
      </c>
      <c r="M115" s="102">
        <v>2022</v>
      </c>
      <c r="N115" s="102">
        <v>2022</v>
      </c>
      <c r="O115" s="102" t="s">
        <v>773</v>
      </c>
      <c r="P115" s="102"/>
      <c r="Q115" s="102"/>
      <c r="R115" s="102" t="s">
        <v>773</v>
      </c>
      <c r="S115" s="102"/>
      <c r="T115" s="102"/>
      <c r="U115" s="103" t="s">
        <v>767</v>
      </c>
      <c r="V115" s="102" t="s">
        <v>770</v>
      </c>
      <c r="W115" s="102" t="s">
        <v>777</v>
      </c>
    </row>
    <row r="116" spans="2:23" ht="28.5" x14ac:dyDescent="0.25">
      <c r="B116" s="178"/>
      <c r="C116" s="178"/>
      <c r="D116" s="178"/>
      <c r="E116" s="102" t="s">
        <v>746</v>
      </c>
      <c r="F116" s="104" t="s">
        <v>745</v>
      </c>
      <c r="G116" s="102" t="s">
        <v>39</v>
      </c>
      <c r="H116" s="102" t="s">
        <v>747</v>
      </c>
      <c r="I116" s="102" t="s">
        <v>898</v>
      </c>
      <c r="J116" s="102" t="s">
        <v>770</v>
      </c>
      <c r="K116" s="102" t="s">
        <v>769</v>
      </c>
      <c r="L116" s="102" t="s">
        <v>770</v>
      </c>
      <c r="M116" s="102">
        <v>2020</v>
      </c>
      <c r="N116" s="102">
        <v>2020</v>
      </c>
      <c r="O116" s="102" t="s">
        <v>773</v>
      </c>
      <c r="P116" s="102"/>
      <c r="Q116" s="102"/>
      <c r="R116" s="102" t="s">
        <v>773</v>
      </c>
      <c r="S116" s="102"/>
      <c r="T116" s="102"/>
      <c r="U116" s="103" t="s">
        <v>767</v>
      </c>
      <c r="V116" s="102" t="s">
        <v>770</v>
      </c>
      <c r="W116" s="102" t="s">
        <v>777</v>
      </c>
    </row>
    <row r="117" spans="2:23" ht="28.5" x14ac:dyDescent="0.25">
      <c r="B117" s="178"/>
      <c r="C117" s="178"/>
      <c r="D117" s="178"/>
      <c r="E117" s="102" t="s">
        <v>728</v>
      </c>
      <c r="F117" s="104" t="s">
        <v>727</v>
      </c>
      <c r="G117" s="102" t="s">
        <v>62</v>
      </c>
      <c r="H117" s="102" t="s">
        <v>729</v>
      </c>
      <c r="I117" s="102" t="s">
        <v>898</v>
      </c>
      <c r="J117" s="102" t="s">
        <v>770</v>
      </c>
      <c r="K117" s="102" t="s">
        <v>769</v>
      </c>
      <c r="L117" s="102" t="s">
        <v>770</v>
      </c>
      <c r="M117" s="102">
        <v>2020</v>
      </c>
      <c r="N117" s="102">
        <v>2020</v>
      </c>
      <c r="O117" s="102" t="s">
        <v>773</v>
      </c>
      <c r="P117" s="102"/>
      <c r="Q117" s="102"/>
      <c r="R117" s="102" t="s">
        <v>773</v>
      </c>
      <c r="S117" s="102"/>
      <c r="T117" s="102"/>
      <c r="U117" s="103" t="s">
        <v>767</v>
      </c>
      <c r="V117" s="102" t="s">
        <v>770</v>
      </c>
      <c r="W117" s="102" t="s">
        <v>777</v>
      </c>
    </row>
    <row r="118" spans="2:23" ht="28.5" x14ac:dyDescent="0.25">
      <c r="B118" s="178"/>
      <c r="C118" s="178"/>
      <c r="D118" s="178"/>
      <c r="E118" s="102" t="s">
        <v>420</v>
      </c>
      <c r="F118" s="104" t="s">
        <v>947</v>
      </c>
      <c r="G118" s="102" t="s">
        <v>200</v>
      </c>
      <c r="H118" s="102" t="s">
        <v>205</v>
      </c>
      <c r="I118" s="102" t="s">
        <v>898</v>
      </c>
      <c r="J118" s="102" t="s">
        <v>766</v>
      </c>
      <c r="K118" s="102" t="s">
        <v>946</v>
      </c>
      <c r="L118" s="102" t="s">
        <v>766</v>
      </c>
      <c r="M118" s="102">
        <v>2020</v>
      </c>
      <c r="N118" s="102">
        <v>2022</v>
      </c>
      <c r="O118" s="102" t="s">
        <v>768</v>
      </c>
      <c r="P118" s="102">
        <v>1.415</v>
      </c>
      <c r="Q118" s="102"/>
      <c r="R118" s="102" t="s">
        <v>768</v>
      </c>
      <c r="S118" s="102">
        <v>57.02</v>
      </c>
      <c r="T118" s="102"/>
      <c r="U118" s="103" t="s">
        <v>769</v>
      </c>
      <c r="V118" s="102" t="s">
        <v>766</v>
      </c>
      <c r="W118" s="102" t="s">
        <v>945</v>
      </c>
    </row>
    <row r="119" spans="2:23" x14ac:dyDescent="0.25">
      <c r="B119" s="178"/>
      <c r="C119" s="178"/>
      <c r="D119" s="178"/>
      <c r="E119" s="102" t="s">
        <v>749</v>
      </c>
      <c r="F119" s="104" t="s">
        <v>748</v>
      </c>
      <c r="G119" s="102" t="s">
        <v>56</v>
      </c>
      <c r="H119" s="102" t="s">
        <v>55</v>
      </c>
      <c r="I119" s="102" t="s">
        <v>898</v>
      </c>
      <c r="J119" s="102" t="s">
        <v>770</v>
      </c>
      <c r="K119" s="102" t="s">
        <v>769</v>
      </c>
      <c r="L119" s="102" t="s">
        <v>770</v>
      </c>
      <c r="M119" s="102">
        <v>2024</v>
      </c>
      <c r="N119" s="102">
        <v>2024</v>
      </c>
      <c r="O119" s="102" t="s">
        <v>773</v>
      </c>
      <c r="P119" s="102"/>
      <c r="Q119" s="102"/>
      <c r="R119" s="102" t="s">
        <v>773</v>
      </c>
      <c r="S119" s="102"/>
      <c r="T119" s="102"/>
      <c r="U119" s="103" t="s">
        <v>769</v>
      </c>
      <c r="V119" s="102" t="s">
        <v>770</v>
      </c>
      <c r="W119" s="102" t="s">
        <v>777</v>
      </c>
    </row>
    <row r="120" spans="2:23" x14ac:dyDescent="0.25">
      <c r="B120" s="178"/>
      <c r="C120" s="178"/>
      <c r="D120" s="178"/>
      <c r="E120" s="102" t="s">
        <v>751</v>
      </c>
      <c r="F120" s="104" t="s">
        <v>750</v>
      </c>
      <c r="G120" s="102" t="s">
        <v>39</v>
      </c>
      <c r="H120" s="102" t="s">
        <v>747</v>
      </c>
      <c r="I120" s="102" t="s">
        <v>898</v>
      </c>
      <c r="J120" s="102" t="s">
        <v>770</v>
      </c>
      <c r="K120" s="102" t="s">
        <v>769</v>
      </c>
      <c r="L120" s="102" t="s">
        <v>770</v>
      </c>
      <c r="M120" s="102">
        <v>2022</v>
      </c>
      <c r="N120" s="102">
        <v>2022</v>
      </c>
      <c r="O120" s="102" t="s">
        <v>773</v>
      </c>
      <c r="P120" s="102"/>
      <c r="Q120" s="102"/>
      <c r="R120" s="102" t="s">
        <v>773</v>
      </c>
      <c r="S120" s="102"/>
      <c r="T120" s="102"/>
      <c r="U120" s="103" t="s">
        <v>769</v>
      </c>
      <c r="V120" s="102" t="s">
        <v>770</v>
      </c>
      <c r="W120" s="102" t="s">
        <v>777</v>
      </c>
    </row>
    <row r="121" spans="2:23" ht="28.5" x14ac:dyDescent="0.25">
      <c r="B121" s="178"/>
      <c r="C121" s="178"/>
      <c r="D121" s="178"/>
      <c r="E121" s="102" t="s">
        <v>731</v>
      </c>
      <c r="F121" s="104" t="s">
        <v>730</v>
      </c>
      <c r="G121" s="102" t="s">
        <v>62</v>
      </c>
      <c r="H121" s="102" t="s">
        <v>732</v>
      </c>
      <c r="I121" s="102" t="s">
        <v>898</v>
      </c>
      <c r="J121" s="102" t="s">
        <v>770</v>
      </c>
      <c r="K121" s="102" t="s">
        <v>769</v>
      </c>
      <c r="L121" s="102" t="s">
        <v>770</v>
      </c>
      <c r="M121" s="102">
        <v>2025</v>
      </c>
      <c r="N121" s="102">
        <v>2025</v>
      </c>
      <c r="O121" s="102" t="s">
        <v>768</v>
      </c>
      <c r="P121" s="102">
        <v>18.8</v>
      </c>
      <c r="Q121" s="102"/>
      <c r="R121" s="102" t="s">
        <v>773</v>
      </c>
      <c r="S121" s="102"/>
      <c r="T121" s="102"/>
      <c r="U121" s="103" t="s">
        <v>769</v>
      </c>
      <c r="V121" s="102" t="s">
        <v>770</v>
      </c>
      <c r="W121" s="102" t="s">
        <v>777</v>
      </c>
    </row>
    <row r="122" spans="2:23" ht="28.5" x14ac:dyDescent="0.25">
      <c r="B122" s="178"/>
      <c r="C122" s="178"/>
      <c r="D122" s="178"/>
      <c r="E122" s="102" t="s">
        <v>944</v>
      </c>
      <c r="F122" s="104" t="s">
        <v>943</v>
      </c>
      <c r="G122" s="102" t="s">
        <v>109</v>
      </c>
      <c r="H122" s="102" t="s">
        <v>942</v>
      </c>
      <c r="I122" s="102" t="s">
        <v>898</v>
      </c>
      <c r="J122" s="102" t="s">
        <v>770</v>
      </c>
      <c r="K122" s="102" t="s">
        <v>769</v>
      </c>
      <c r="L122" s="102" t="s">
        <v>770</v>
      </c>
      <c r="M122" s="102">
        <v>2023</v>
      </c>
      <c r="N122" s="102">
        <v>2023</v>
      </c>
      <c r="O122" s="102" t="s">
        <v>768</v>
      </c>
      <c r="P122" s="102">
        <v>184</v>
      </c>
      <c r="Q122" s="102"/>
      <c r="R122" s="102" t="s">
        <v>773</v>
      </c>
      <c r="S122" s="102"/>
      <c r="T122" s="102"/>
      <c r="U122" s="103" t="s">
        <v>769</v>
      </c>
      <c r="V122" s="102" t="s">
        <v>766</v>
      </c>
      <c r="W122" s="102" t="s">
        <v>941</v>
      </c>
    </row>
    <row r="123" spans="2:23" ht="99.75" x14ac:dyDescent="0.25">
      <c r="B123" s="178"/>
      <c r="C123" s="178"/>
      <c r="D123" s="178"/>
      <c r="E123" s="102" t="s">
        <v>601</v>
      </c>
      <c r="F123" s="104" t="s">
        <v>600</v>
      </c>
      <c r="G123" s="102" t="s">
        <v>541</v>
      </c>
      <c r="H123" s="102" t="s">
        <v>602</v>
      </c>
      <c r="I123" s="102" t="s">
        <v>898</v>
      </c>
      <c r="J123" s="102" t="s">
        <v>770</v>
      </c>
      <c r="K123" s="102" t="s">
        <v>769</v>
      </c>
      <c r="L123" s="102" t="s">
        <v>766</v>
      </c>
      <c r="M123" s="102">
        <v>2024</v>
      </c>
      <c r="N123" s="102">
        <v>2024</v>
      </c>
      <c r="O123" s="102" t="s">
        <v>768</v>
      </c>
      <c r="P123" s="102">
        <v>160</v>
      </c>
      <c r="Q123" s="102"/>
      <c r="R123" s="102" t="s">
        <v>768</v>
      </c>
      <c r="S123" s="102">
        <v>13</v>
      </c>
      <c r="T123" s="102"/>
      <c r="U123" s="103" t="s">
        <v>767</v>
      </c>
      <c r="V123" s="102" t="s">
        <v>766</v>
      </c>
      <c r="W123" s="102" t="s">
        <v>940</v>
      </c>
    </row>
    <row r="124" spans="2:23" ht="28.5" x14ac:dyDescent="0.25">
      <c r="B124" s="178"/>
      <c r="C124" s="178"/>
      <c r="D124" s="178"/>
      <c r="E124" s="102" t="s">
        <v>939</v>
      </c>
      <c r="F124" s="104" t="s">
        <v>938</v>
      </c>
      <c r="G124" s="102" t="s">
        <v>133</v>
      </c>
      <c r="H124" s="102" t="s">
        <v>937</v>
      </c>
      <c r="I124" s="102" t="s">
        <v>898</v>
      </c>
      <c r="J124" s="102" t="s">
        <v>770</v>
      </c>
      <c r="K124" s="102" t="s">
        <v>769</v>
      </c>
      <c r="L124" s="102" t="s">
        <v>770</v>
      </c>
      <c r="M124" s="102">
        <v>2019</v>
      </c>
      <c r="N124" s="102">
        <v>2019</v>
      </c>
      <c r="O124" s="102" t="s">
        <v>773</v>
      </c>
      <c r="P124" s="102"/>
      <c r="Q124" s="102"/>
      <c r="R124" s="102" t="s">
        <v>773</v>
      </c>
      <c r="S124" s="102"/>
      <c r="T124" s="102"/>
      <c r="U124" s="103" t="s">
        <v>767</v>
      </c>
      <c r="V124" s="102" t="s">
        <v>766</v>
      </c>
      <c r="W124" s="102" t="s">
        <v>936</v>
      </c>
    </row>
    <row r="125" spans="2:23" ht="28.5" x14ac:dyDescent="0.25">
      <c r="B125" s="178"/>
      <c r="C125" s="178"/>
      <c r="D125" s="178"/>
      <c r="E125" s="102" t="s">
        <v>935</v>
      </c>
      <c r="F125" s="104" t="s">
        <v>934</v>
      </c>
      <c r="G125" s="102" t="s">
        <v>596</v>
      </c>
      <c r="H125" s="102" t="s">
        <v>933</v>
      </c>
      <c r="I125" s="102" t="s">
        <v>898</v>
      </c>
      <c r="J125" s="102" t="s">
        <v>766</v>
      </c>
      <c r="K125" s="102" t="s">
        <v>932</v>
      </c>
      <c r="L125" s="102" t="s">
        <v>770</v>
      </c>
      <c r="M125" s="102">
        <v>2019</v>
      </c>
      <c r="N125" s="102">
        <v>2019</v>
      </c>
      <c r="O125" s="102" t="s">
        <v>768</v>
      </c>
      <c r="P125" s="102">
        <v>37</v>
      </c>
      <c r="Q125" s="102"/>
      <c r="R125" s="102" t="s">
        <v>768</v>
      </c>
      <c r="S125" s="102">
        <v>1</v>
      </c>
      <c r="T125" s="102"/>
      <c r="U125" s="103" t="s">
        <v>767</v>
      </c>
      <c r="V125" s="102" t="s">
        <v>766</v>
      </c>
      <c r="W125" s="102" t="s">
        <v>931</v>
      </c>
    </row>
    <row r="126" spans="2:23" ht="28.5" x14ac:dyDescent="0.25">
      <c r="B126" s="178"/>
      <c r="C126" s="178"/>
      <c r="D126" s="178"/>
      <c r="E126" s="102" t="s">
        <v>929</v>
      </c>
      <c r="F126" s="104" t="s">
        <v>930</v>
      </c>
      <c r="G126" s="102" t="s">
        <v>698</v>
      </c>
      <c r="H126" s="102" t="s">
        <v>147</v>
      </c>
      <c r="I126" s="102" t="s">
        <v>898</v>
      </c>
      <c r="J126" s="102" t="s">
        <v>770</v>
      </c>
      <c r="K126" s="102" t="s">
        <v>769</v>
      </c>
      <c r="L126" s="102" t="s">
        <v>770</v>
      </c>
      <c r="M126" s="102">
        <v>2020</v>
      </c>
      <c r="N126" s="102">
        <v>2020</v>
      </c>
      <c r="O126" s="102" t="s">
        <v>768</v>
      </c>
      <c r="P126" s="102">
        <v>13</v>
      </c>
      <c r="Q126" s="102"/>
      <c r="R126" s="102" t="s">
        <v>768</v>
      </c>
      <c r="S126" s="102">
        <v>0.4</v>
      </c>
      <c r="T126" s="102"/>
      <c r="U126" s="103" t="s">
        <v>767</v>
      </c>
      <c r="V126" s="102" t="s">
        <v>766</v>
      </c>
      <c r="W126" s="102" t="s">
        <v>929</v>
      </c>
    </row>
    <row r="127" spans="2:23" ht="28.5" x14ac:dyDescent="0.25">
      <c r="B127" s="178"/>
      <c r="C127" s="178"/>
      <c r="D127" s="178"/>
      <c r="E127" s="102" t="s">
        <v>928</v>
      </c>
      <c r="F127" s="104" t="s">
        <v>927</v>
      </c>
      <c r="G127" s="102" t="s">
        <v>109</v>
      </c>
      <c r="H127" s="102" t="s">
        <v>926</v>
      </c>
      <c r="I127" s="102" t="s">
        <v>898</v>
      </c>
      <c r="J127" s="102" t="s">
        <v>770</v>
      </c>
      <c r="K127" s="102" t="s">
        <v>769</v>
      </c>
      <c r="L127" s="102" t="s">
        <v>770</v>
      </c>
      <c r="M127" s="102">
        <v>2019</v>
      </c>
      <c r="N127" s="102">
        <v>2019</v>
      </c>
      <c r="O127" s="102" t="s">
        <v>768</v>
      </c>
      <c r="P127" s="102">
        <v>8000</v>
      </c>
      <c r="Q127" s="102"/>
      <c r="R127" s="102" t="s">
        <v>773</v>
      </c>
      <c r="S127" s="102"/>
      <c r="T127" s="102"/>
      <c r="U127" s="103" t="s">
        <v>767</v>
      </c>
      <c r="V127" s="102" t="s">
        <v>770</v>
      </c>
      <c r="W127" s="102" t="s">
        <v>777</v>
      </c>
    </row>
    <row r="128" spans="2:23" ht="28.5" x14ac:dyDescent="0.25">
      <c r="B128" s="178"/>
      <c r="C128" s="178"/>
      <c r="D128" s="178"/>
      <c r="E128" s="102" t="s">
        <v>450</v>
      </c>
      <c r="F128" s="104" t="s">
        <v>449</v>
      </c>
      <c r="G128" s="102" t="s">
        <v>215</v>
      </c>
      <c r="H128" s="102" t="s">
        <v>214</v>
      </c>
      <c r="I128" s="102" t="s">
        <v>898</v>
      </c>
      <c r="J128" s="102" t="s">
        <v>766</v>
      </c>
      <c r="K128" s="102" t="s">
        <v>787</v>
      </c>
      <c r="L128" s="102" t="s">
        <v>766</v>
      </c>
      <c r="M128" s="102">
        <v>2020</v>
      </c>
      <c r="N128" s="102">
        <v>2020</v>
      </c>
      <c r="O128" s="102" t="s">
        <v>768</v>
      </c>
      <c r="P128" s="102">
        <v>12</v>
      </c>
      <c r="Q128" s="102"/>
      <c r="R128" s="102" t="s">
        <v>768</v>
      </c>
      <c r="S128" s="102">
        <v>0.2</v>
      </c>
      <c r="T128" s="102"/>
      <c r="U128" s="103" t="s">
        <v>767</v>
      </c>
      <c r="V128" s="102" t="s">
        <v>766</v>
      </c>
      <c r="W128" s="102" t="s">
        <v>791</v>
      </c>
    </row>
    <row r="129" spans="2:23" x14ac:dyDescent="0.25">
      <c r="B129" s="178"/>
      <c r="C129" s="178"/>
      <c r="D129" s="178"/>
      <c r="E129" s="102" t="s">
        <v>925</v>
      </c>
      <c r="F129" s="104" t="s">
        <v>924</v>
      </c>
      <c r="G129" s="102" t="s">
        <v>167</v>
      </c>
      <c r="H129" s="102" t="s">
        <v>923</v>
      </c>
      <c r="I129" s="102" t="s">
        <v>898</v>
      </c>
      <c r="J129" s="102" t="s">
        <v>770</v>
      </c>
      <c r="K129" s="102" t="s">
        <v>769</v>
      </c>
      <c r="L129" s="102" t="s">
        <v>770</v>
      </c>
      <c r="M129" s="102">
        <v>2020</v>
      </c>
      <c r="N129" s="102">
        <v>2020</v>
      </c>
      <c r="O129" s="102" t="s">
        <v>773</v>
      </c>
      <c r="P129" s="102"/>
      <c r="Q129" s="102"/>
      <c r="R129" s="102" t="s">
        <v>773</v>
      </c>
      <c r="S129" s="102"/>
      <c r="T129" s="102"/>
      <c r="U129" s="103" t="s">
        <v>769</v>
      </c>
      <c r="V129" s="102" t="s">
        <v>766</v>
      </c>
      <c r="W129" s="102" t="s">
        <v>922</v>
      </c>
    </row>
    <row r="130" spans="2:23" ht="28.5" x14ac:dyDescent="0.25">
      <c r="B130" s="178"/>
      <c r="C130" s="178"/>
      <c r="D130" s="178"/>
      <c r="E130" s="102" t="s">
        <v>629</v>
      </c>
      <c r="F130" s="104" t="s">
        <v>630</v>
      </c>
      <c r="G130" s="102" t="s">
        <v>244</v>
      </c>
      <c r="H130" s="102" t="s">
        <v>289</v>
      </c>
      <c r="I130" s="102" t="s">
        <v>898</v>
      </c>
      <c r="J130" s="102" t="s">
        <v>766</v>
      </c>
      <c r="K130" s="102" t="s">
        <v>921</v>
      </c>
      <c r="L130" s="102" t="s">
        <v>766</v>
      </c>
      <c r="M130" s="102">
        <v>2021</v>
      </c>
      <c r="N130" s="102">
        <v>2021</v>
      </c>
      <c r="O130" s="102" t="s">
        <v>768</v>
      </c>
      <c r="P130" s="102">
        <v>9.14</v>
      </c>
      <c r="Q130" s="102"/>
      <c r="R130" s="102" t="s">
        <v>768</v>
      </c>
      <c r="S130" s="102">
        <v>0.56000000000000005</v>
      </c>
      <c r="T130" s="102"/>
      <c r="U130" s="103" t="s">
        <v>769</v>
      </c>
      <c r="V130" s="102" t="s">
        <v>766</v>
      </c>
      <c r="W130" s="102" t="s">
        <v>920</v>
      </c>
    </row>
    <row r="131" spans="2:23" x14ac:dyDescent="0.25">
      <c r="B131" s="178"/>
      <c r="C131" s="178"/>
      <c r="D131" s="178"/>
      <c r="E131" s="102" t="s">
        <v>919</v>
      </c>
      <c r="F131" s="104" t="s">
        <v>918</v>
      </c>
      <c r="G131" s="102" t="s">
        <v>404</v>
      </c>
      <c r="H131" s="102" t="s">
        <v>917</v>
      </c>
      <c r="I131" s="102" t="s">
        <v>898</v>
      </c>
      <c r="J131" s="102" t="s">
        <v>770</v>
      </c>
      <c r="K131" s="102" t="s">
        <v>769</v>
      </c>
      <c r="L131" s="102" t="s">
        <v>770</v>
      </c>
      <c r="M131" s="102">
        <v>2020</v>
      </c>
      <c r="N131" s="102">
        <v>2020</v>
      </c>
      <c r="O131" s="102" t="s">
        <v>773</v>
      </c>
      <c r="P131" s="102"/>
      <c r="Q131" s="102"/>
      <c r="R131" s="102" t="s">
        <v>773</v>
      </c>
      <c r="S131" s="102"/>
      <c r="T131" s="102"/>
      <c r="U131" s="103" t="s">
        <v>769</v>
      </c>
      <c r="V131" s="102" t="s">
        <v>770</v>
      </c>
      <c r="W131" s="102" t="s">
        <v>777</v>
      </c>
    </row>
    <row r="132" spans="2:23" ht="28.5" x14ac:dyDescent="0.25">
      <c r="B132" s="178"/>
      <c r="C132" s="178"/>
      <c r="D132" s="178"/>
      <c r="E132" s="102" t="s">
        <v>454</v>
      </c>
      <c r="F132" s="104" t="s">
        <v>453</v>
      </c>
      <c r="G132" s="102" t="s">
        <v>56</v>
      </c>
      <c r="H132" s="102" t="s">
        <v>55</v>
      </c>
      <c r="I132" s="102" t="s">
        <v>898</v>
      </c>
      <c r="J132" s="102" t="s">
        <v>770</v>
      </c>
      <c r="K132" s="102" t="s">
        <v>769</v>
      </c>
      <c r="L132" s="102" t="s">
        <v>766</v>
      </c>
      <c r="M132" s="102">
        <v>2020</v>
      </c>
      <c r="N132" s="102">
        <v>2020</v>
      </c>
      <c r="O132" s="102" t="s">
        <v>768</v>
      </c>
      <c r="P132" s="102">
        <v>183</v>
      </c>
      <c r="Q132" s="102"/>
      <c r="R132" s="102" t="s">
        <v>768</v>
      </c>
      <c r="S132" s="102">
        <v>0.1</v>
      </c>
      <c r="T132" s="102"/>
      <c r="U132" s="103" t="s">
        <v>767</v>
      </c>
      <c r="V132" s="102" t="s">
        <v>766</v>
      </c>
      <c r="W132" s="102" t="s">
        <v>916</v>
      </c>
    </row>
    <row r="133" spans="2:23" ht="28.5" x14ac:dyDescent="0.25">
      <c r="B133" s="178"/>
      <c r="C133" s="178"/>
      <c r="D133" s="178"/>
      <c r="E133" s="102" t="s">
        <v>915</v>
      </c>
      <c r="F133" s="104" t="s">
        <v>914</v>
      </c>
      <c r="G133" s="102" t="s">
        <v>56</v>
      </c>
      <c r="H133" s="102" t="s">
        <v>55</v>
      </c>
      <c r="I133" s="102" t="s">
        <v>898</v>
      </c>
      <c r="J133" s="102" t="s">
        <v>770</v>
      </c>
      <c r="K133" s="102" t="s">
        <v>769</v>
      </c>
      <c r="L133" s="102" t="s">
        <v>770</v>
      </c>
      <c r="M133" s="102">
        <v>2020</v>
      </c>
      <c r="N133" s="102">
        <v>2020</v>
      </c>
      <c r="O133" s="102" t="s">
        <v>768</v>
      </c>
      <c r="P133" s="102">
        <v>2.7</v>
      </c>
      <c r="Q133" s="102"/>
      <c r="R133" s="102" t="s">
        <v>768</v>
      </c>
      <c r="S133" s="102">
        <v>0.01</v>
      </c>
      <c r="T133" s="102"/>
      <c r="U133" s="103" t="s">
        <v>769</v>
      </c>
      <c r="V133" s="102" t="s">
        <v>766</v>
      </c>
      <c r="W133" s="102" t="s">
        <v>913</v>
      </c>
    </row>
    <row r="134" spans="2:23" ht="28.5" x14ac:dyDescent="0.25">
      <c r="B134" s="178"/>
      <c r="C134" s="178"/>
      <c r="D134" s="178"/>
      <c r="E134" s="102" t="s">
        <v>912</v>
      </c>
      <c r="F134" s="104" t="s">
        <v>911</v>
      </c>
      <c r="G134" s="102" t="s">
        <v>109</v>
      </c>
      <c r="H134" s="102" t="s">
        <v>910</v>
      </c>
      <c r="I134" s="102" t="s">
        <v>898</v>
      </c>
      <c r="J134" s="102" t="s">
        <v>770</v>
      </c>
      <c r="K134" s="102" t="s">
        <v>769</v>
      </c>
      <c r="L134" s="102" t="s">
        <v>770</v>
      </c>
      <c r="M134" s="102">
        <v>2022</v>
      </c>
      <c r="N134" s="102">
        <v>2022</v>
      </c>
      <c r="O134" s="102" t="s">
        <v>768</v>
      </c>
      <c r="P134" s="102">
        <v>50</v>
      </c>
      <c r="Q134" s="102"/>
      <c r="R134" s="102" t="s">
        <v>773</v>
      </c>
      <c r="S134" s="102"/>
      <c r="T134" s="102"/>
      <c r="U134" s="103" t="s">
        <v>767</v>
      </c>
      <c r="V134" s="102" t="s">
        <v>766</v>
      </c>
      <c r="W134" s="102" t="s">
        <v>909</v>
      </c>
    </row>
    <row r="135" spans="2:23" ht="28.5" x14ac:dyDescent="0.25">
      <c r="B135" s="178"/>
      <c r="C135" s="178"/>
      <c r="D135" s="178"/>
      <c r="E135" s="102" t="s">
        <v>908</v>
      </c>
      <c r="F135" s="104" t="s">
        <v>907</v>
      </c>
      <c r="G135" s="102" t="s">
        <v>109</v>
      </c>
      <c r="H135" s="102" t="s">
        <v>906</v>
      </c>
      <c r="I135" s="102" t="s">
        <v>898</v>
      </c>
      <c r="J135" s="102" t="s">
        <v>770</v>
      </c>
      <c r="K135" s="102" t="s">
        <v>769</v>
      </c>
      <c r="L135" s="102" t="s">
        <v>770</v>
      </c>
      <c r="M135" s="102">
        <v>2019</v>
      </c>
      <c r="N135" s="102">
        <v>2019</v>
      </c>
      <c r="O135" s="102" t="s">
        <v>768</v>
      </c>
      <c r="P135" s="102">
        <v>3</v>
      </c>
      <c r="Q135" s="102"/>
      <c r="R135" s="102" t="s">
        <v>768</v>
      </c>
      <c r="S135" s="102">
        <v>0.2</v>
      </c>
      <c r="T135" s="102"/>
      <c r="U135" s="103" t="s">
        <v>767</v>
      </c>
      <c r="V135" s="102" t="s">
        <v>766</v>
      </c>
      <c r="W135" s="102" t="s">
        <v>905</v>
      </c>
    </row>
    <row r="136" spans="2:23" ht="28.5" x14ac:dyDescent="0.25">
      <c r="B136" s="178"/>
      <c r="C136" s="178"/>
      <c r="D136" s="178"/>
      <c r="E136" s="102" t="s">
        <v>904</v>
      </c>
      <c r="F136" s="104" t="s">
        <v>903</v>
      </c>
      <c r="G136" s="102" t="s">
        <v>109</v>
      </c>
      <c r="H136" s="102" t="s">
        <v>710</v>
      </c>
      <c r="I136" s="102" t="s">
        <v>898</v>
      </c>
      <c r="J136" s="102" t="s">
        <v>770</v>
      </c>
      <c r="K136" s="102" t="s">
        <v>769</v>
      </c>
      <c r="L136" s="102" t="s">
        <v>770</v>
      </c>
      <c r="M136" s="102">
        <v>2022</v>
      </c>
      <c r="N136" s="102">
        <v>2022</v>
      </c>
      <c r="O136" s="102" t="s">
        <v>768</v>
      </c>
      <c r="P136" s="102">
        <v>102</v>
      </c>
      <c r="Q136" s="102"/>
      <c r="R136" s="102" t="s">
        <v>773</v>
      </c>
      <c r="S136" s="102"/>
      <c r="T136" s="102"/>
      <c r="U136" s="103" t="s">
        <v>767</v>
      </c>
      <c r="V136" s="102" t="s">
        <v>766</v>
      </c>
      <c r="W136" s="102" t="s">
        <v>902</v>
      </c>
    </row>
    <row r="137" spans="2:23" ht="28.5" x14ac:dyDescent="0.25">
      <c r="B137" s="178"/>
      <c r="C137" s="178"/>
      <c r="D137" s="178"/>
      <c r="E137" s="102" t="s">
        <v>458</v>
      </c>
      <c r="F137" s="104" t="s">
        <v>457</v>
      </c>
      <c r="G137" s="102" t="s">
        <v>215</v>
      </c>
      <c r="H137" s="102" t="s">
        <v>214</v>
      </c>
      <c r="I137" s="102" t="s">
        <v>898</v>
      </c>
      <c r="J137" s="102" t="s">
        <v>770</v>
      </c>
      <c r="K137" s="102" t="s">
        <v>769</v>
      </c>
      <c r="L137" s="102" t="s">
        <v>766</v>
      </c>
      <c r="M137" s="102">
        <v>2022</v>
      </c>
      <c r="N137" s="102">
        <v>2022</v>
      </c>
      <c r="O137" s="102" t="s">
        <v>768</v>
      </c>
      <c r="P137" s="102">
        <v>15</v>
      </c>
      <c r="Q137" s="102"/>
      <c r="R137" s="102" t="s">
        <v>768</v>
      </c>
      <c r="S137" s="102">
        <v>0.8</v>
      </c>
      <c r="T137" s="102"/>
      <c r="U137" s="103" t="s">
        <v>767</v>
      </c>
      <c r="V137" s="102" t="s">
        <v>766</v>
      </c>
      <c r="W137" s="102" t="s">
        <v>901</v>
      </c>
    </row>
    <row r="138" spans="2:23" ht="28.5" x14ac:dyDescent="0.25">
      <c r="B138" s="178"/>
      <c r="C138" s="178"/>
      <c r="D138" s="178"/>
      <c r="E138" s="102" t="s">
        <v>900</v>
      </c>
      <c r="F138" s="104" t="s">
        <v>899</v>
      </c>
      <c r="G138" s="102" t="s">
        <v>244</v>
      </c>
      <c r="H138" s="102" t="s">
        <v>289</v>
      </c>
      <c r="I138" s="102" t="s">
        <v>898</v>
      </c>
      <c r="J138" s="102" t="s">
        <v>770</v>
      </c>
      <c r="K138" s="102" t="s">
        <v>769</v>
      </c>
      <c r="L138" s="102" t="s">
        <v>770</v>
      </c>
      <c r="M138" s="102">
        <v>2021</v>
      </c>
      <c r="N138" s="102">
        <v>2021</v>
      </c>
      <c r="O138" s="102" t="s">
        <v>768</v>
      </c>
      <c r="P138" s="102">
        <v>26.65</v>
      </c>
      <c r="Q138" s="102"/>
      <c r="R138" s="102" t="s">
        <v>768</v>
      </c>
      <c r="S138" s="102">
        <v>0.97</v>
      </c>
      <c r="T138" s="102"/>
      <c r="U138" s="103" t="s">
        <v>769</v>
      </c>
      <c r="V138" s="102" t="s">
        <v>766</v>
      </c>
      <c r="W138" s="102" t="s">
        <v>897</v>
      </c>
    </row>
    <row r="139" spans="2:23" ht="42.75" x14ac:dyDescent="0.25">
      <c r="B139" s="178"/>
      <c r="C139" s="178"/>
      <c r="D139" s="178"/>
      <c r="E139" s="102" t="s">
        <v>509</v>
      </c>
      <c r="F139" s="104" t="s">
        <v>508</v>
      </c>
      <c r="G139" s="102" t="s">
        <v>215</v>
      </c>
      <c r="H139" s="102" t="s">
        <v>510</v>
      </c>
      <c r="I139" s="102" t="s">
        <v>850</v>
      </c>
      <c r="J139" s="102" t="s">
        <v>766</v>
      </c>
      <c r="K139" s="102" t="s">
        <v>896</v>
      </c>
      <c r="L139" s="102" t="s">
        <v>766</v>
      </c>
      <c r="M139" s="102">
        <v>2022</v>
      </c>
      <c r="N139" s="102">
        <v>2025</v>
      </c>
      <c r="O139" s="102" t="s">
        <v>768</v>
      </c>
      <c r="P139" s="102">
        <v>3400</v>
      </c>
      <c r="Q139" s="102"/>
      <c r="R139" s="102" t="s">
        <v>768</v>
      </c>
      <c r="S139" s="102">
        <v>52</v>
      </c>
      <c r="T139" s="102"/>
      <c r="U139" s="103" t="s">
        <v>767</v>
      </c>
      <c r="V139" s="102" t="s">
        <v>766</v>
      </c>
      <c r="W139" s="102" t="s">
        <v>895</v>
      </c>
    </row>
    <row r="140" spans="2:23" x14ac:dyDescent="0.25">
      <c r="B140" s="178"/>
      <c r="C140" s="178"/>
      <c r="D140" s="178"/>
      <c r="E140" s="102" t="s">
        <v>72</v>
      </c>
      <c r="F140" s="104" t="s">
        <v>71</v>
      </c>
      <c r="G140" s="102" t="s">
        <v>56</v>
      </c>
      <c r="H140" s="102" t="s">
        <v>73</v>
      </c>
      <c r="I140" s="102" t="s">
        <v>850</v>
      </c>
      <c r="J140" s="102" t="s">
        <v>770</v>
      </c>
      <c r="K140" s="102" t="s">
        <v>769</v>
      </c>
      <c r="L140" s="102" t="s">
        <v>766</v>
      </c>
      <c r="M140" s="102">
        <v>2022</v>
      </c>
      <c r="N140" s="102">
        <v>2022</v>
      </c>
      <c r="O140" s="102" t="s">
        <v>773</v>
      </c>
      <c r="P140" s="102"/>
      <c r="Q140" s="102">
        <v>969.98</v>
      </c>
      <c r="R140" s="102" t="s">
        <v>773</v>
      </c>
      <c r="S140" s="102"/>
      <c r="T140" s="102">
        <v>17.46</v>
      </c>
      <c r="U140" s="103" t="s">
        <v>767</v>
      </c>
      <c r="V140" s="102" t="s">
        <v>766</v>
      </c>
      <c r="W140" s="102" t="s">
        <v>895</v>
      </c>
    </row>
    <row r="141" spans="2:23" x14ac:dyDescent="0.25">
      <c r="B141" s="178"/>
      <c r="C141" s="178"/>
      <c r="D141" s="178"/>
      <c r="E141" s="102" t="s">
        <v>894</v>
      </c>
      <c r="F141" s="104" t="s">
        <v>893</v>
      </c>
      <c r="G141" s="102" t="s">
        <v>21</v>
      </c>
      <c r="H141" s="102" t="s">
        <v>892</v>
      </c>
      <c r="I141" s="102" t="s">
        <v>850</v>
      </c>
      <c r="J141" s="102" t="s">
        <v>766</v>
      </c>
      <c r="K141" s="102" t="s">
        <v>891</v>
      </c>
      <c r="L141" s="102" t="s">
        <v>770</v>
      </c>
      <c r="M141" s="102">
        <v>2022</v>
      </c>
      <c r="N141" s="102">
        <v>2029</v>
      </c>
      <c r="O141" s="102" t="s">
        <v>773</v>
      </c>
      <c r="P141" s="102"/>
      <c r="Q141" s="102"/>
      <c r="R141" s="102" t="s">
        <v>773</v>
      </c>
      <c r="S141" s="102"/>
      <c r="T141" s="102"/>
      <c r="U141" s="103" t="s">
        <v>767</v>
      </c>
      <c r="V141" s="102" t="s">
        <v>766</v>
      </c>
      <c r="W141" s="102" t="s">
        <v>890</v>
      </c>
    </row>
    <row r="142" spans="2:23" ht="28.5" x14ac:dyDescent="0.25">
      <c r="B142" s="178"/>
      <c r="C142" s="178"/>
      <c r="D142" s="178"/>
      <c r="E142" s="102" t="s">
        <v>48</v>
      </c>
      <c r="F142" s="104" t="s">
        <v>47</v>
      </c>
      <c r="G142" s="102" t="s">
        <v>50</v>
      </c>
      <c r="H142" s="102" t="s">
        <v>49</v>
      </c>
      <c r="I142" s="102" t="s">
        <v>850</v>
      </c>
      <c r="J142" s="102" t="s">
        <v>766</v>
      </c>
      <c r="K142" s="102" t="s">
        <v>889</v>
      </c>
      <c r="L142" s="102" t="s">
        <v>766</v>
      </c>
      <c r="M142" s="102">
        <v>2024</v>
      </c>
      <c r="N142" s="102">
        <v>2024</v>
      </c>
      <c r="O142" s="102" t="s">
        <v>768</v>
      </c>
      <c r="P142" s="102">
        <v>409.8</v>
      </c>
      <c r="Q142" s="102"/>
      <c r="R142" s="102" t="s">
        <v>768</v>
      </c>
      <c r="S142" s="102">
        <v>3.6</v>
      </c>
      <c r="T142" s="102"/>
      <c r="U142" s="103" t="s">
        <v>767</v>
      </c>
      <c r="V142" s="102" t="s">
        <v>766</v>
      </c>
      <c r="W142" s="102" t="s">
        <v>888</v>
      </c>
    </row>
    <row r="143" spans="2:23" ht="28.5" x14ac:dyDescent="0.25">
      <c r="B143" s="178"/>
      <c r="C143" s="178"/>
      <c r="D143" s="178"/>
      <c r="E143" s="102" t="s">
        <v>638</v>
      </c>
      <c r="F143" s="104" t="s">
        <v>887</v>
      </c>
      <c r="G143" s="102" t="s">
        <v>636</v>
      </c>
      <c r="H143" s="102" t="s">
        <v>637</v>
      </c>
      <c r="I143" s="102" t="s">
        <v>850</v>
      </c>
      <c r="J143" s="102" t="s">
        <v>766</v>
      </c>
      <c r="K143" s="102" t="s">
        <v>886</v>
      </c>
      <c r="L143" s="102" t="s">
        <v>766</v>
      </c>
      <c r="M143" s="102">
        <v>2022</v>
      </c>
      <c r="N143" s="102">
        <v>2022</v>
      </c>
      <c r="O143" s="102" t="s">
        <v>768</v>
      </c>
      <c r="P143" s="102">
        <v>105</v>
      </c>
      <c r="Q143" s="102"/>
      <c r="R143" s="102" t="s">
        <v>768</v>
      </c>
      <c r="S143" s="102">
        <v>4.5</v>
      </c>
      <c r="T143" s="102"/>
      <c r="U143" s="103" t="s">
        <v>767</v>
      </c>
      <c r="V143" s="102" t="s">
        <v>770</v>
      </c>
      <c r="W143" s="102" t="s">
        <v>777</v>
      </c>
    </row>
    <row r="144" spans="2:23" ht="28.5" x14ac:dyDescent="0.25">
      <c r="B144" s="178"/>
      <c r="C144" s="178"/>
      <c r="D144" s="178"/>
      <c r="E144" s="102" t="s">
        <v>670</v>
      </c>
      <c r="F144" s="104" t="s">
        <v>669</v>
      </c>
      <c r="G144" s="102" t="s">
        <v>563</v>
      </c>
      <c r="H144" s="102" t="s">
        <v>562</v>
      </c>
      <c r="I144" s="102" t="s">
        <v>850</v>
      </c>
      <c r="J144" s="102" t="s">
        <v>770</v>
      </c>
      <c r="K144" s="102" t="s">
        <v>769</v>
      </c>
      <c r="L144" s="102" t="s">
        <v>770</v>
      </c>
      <c r="M144" s="102">
        <v>2021</v>
      </c>
      <c r="N144" s="102">
        <v>2021</v>
      </c>
      <c r="O144" s="102" t="s">
        <v>768</v>
      </c>
      <c r="P144" s="102">
        <v>29</v>
      </c>
      <c r="Q144" s="102"/>
      <c r="R144" s="102" t="s">
        <v>768</v>
      </c>
      <c r="S144" s="102">
        <v>2</v>
      </c>
      <c r="T144" s="102"/>
      <c r="U144" s="103" t="s">
        <v>769</v>
      </c>
      <c r="V144" s="102" t="s">
        <v>770</v>
      </c>
      <c r="W144" s="102" t="s">
        <v>777</v>
      </c>
    </row>
    <row r="145" spans="2:23" x14ac:dyDescent="0.25">
      <c r="B145" s="178"/>
      <c r="C145" s="178"/>
      <c r="D145" s="178"/>
      <c r="E145" s="102" t="s">
        <v>356</v>
      </c>
      <c r="F145" s="104" t="s">
        <v>355</v>
      </c>
      <c r="G145" s="102" t="s">
        <v>177</v>
      </c>
      <c r="H145" s="102" t="s">
        <v>182</v>
      </c>
      <c r="I145" s="102" t="s">
        <v>850</v>
      </c>
      <c r="J145" s="102" t="s">
        <v>770</v>
      </c>
      <c r="K145" s="102" t="s">
        <v>769</v>
      </c>
      <c r="L145" s="102" t="s">
        <v>766</v>
      </c>
      <c r="M145" s="102">
        <v>2023</v>
      </c>
      <c r="N145" s="102">
        <v>2025</v>
      </c>
      <c r="O145" s="102" t="s">
        <v>773</v>
      </c>
      <c r="P145" s="102"/>
      <c r="Q145" s="102">
        <v>576</v>
      </c>
      <c r="R145" s="102" t="s">
        <v>773</v>
      </c>
      <c r="S145" s="102"/>
      <c r="T145" s="102">
        <v>10.37</v>
      </c>
      <c r="U145" s="103" t="s">
        <v>767</v>
      </c>
      <c r="V145" s="102" t="s">
        <v>766</v>
      </c>
      <c r="W145" s="102" t="s">
        <v>885</v>
      </c>
    </row>
    <row r="146" spans="2:23" ht="28.5" x14ac:dyDescent="0.25">
      <c r="B146" s="178"/>
      <c r="C146" s="178"/>
      <c r="D146" s="178"/>
      <c r="E146" s="102" t="s">
        <v>441</v>
      </c>
      <c r="F146" s="104" t="s">
        <v>440</v>
      </c>
      <c r="G146" s="102" t="s">
        <v>177</v>
      </c>
      <c r="H146" s="102" t="s">
        <v>182</v>
      </c>
      <c r="I146" s="102" t="s">
        <v>850</v>
      </c>
      <c r="J146" s="102" t="s">
        <v>770</v>
      </c>
      <c r="K146" s="102" t="s">
        <v>769</v>
      </c>
      <c r="L146" s="102" t="s">
        <v>766</v>
      </c>
      <c r="M146" s="102">
        <v>2023</v>
      </c>
      <c r="N146" s="102">
        <v>2027</v>
      </c>
      <c r="O146" s="102" t="s">
        <v>773</v>
      </c>
      <c r="P146" s="102"/>
      <c r="Q146" s="102">
        <v>135</v>
      </c>
      <c r="R146" s="102" t="s">
        <v>773</v>
      </c>
      <c r="S146" s="102"/>
      <c r="T146" s="102">
        <v>0.18</v>
      </c>
      <c r="U146" s="103" t="s">
        <v>767</v>
      </c>
      <c r="V146" s="102" t="s">
        <v>766</v>
      </c>
      <c r="W146" s="102" t="s">
        <v>884</v>
      </c>
    </row>
    <row r="147" spans="2:23" ht="28.5" x14ac:dyDescent="0.25">
      <c r="B147" s="178"/>
      <c r="C147" s="178"/>
      <c r="D147" s="178"/>
      <c r="E147" s="102" t="s">
        <v>594</v>
      </c>
      <c r="F147" s="104" t="s">
        <v>593</v>
      </c>
      <c r="G147" s="102" t="s">
        <v>596</v>
      </c>
      <c r="H147" s="102" t="s">
        <v>595</v>
      </c>
      <c r="I147" s="102" t="s">
        <v>850</v>
      </c>
      <c r="J147" s="102" t="s">
        <v>770</v>
      </c>
      <c r="K147" s="102" t="s">
        <v>769</v>
      </c>
      <c r="L147" s="102" t="s">
        <v>766</v>
      </c>
      <c r="M147" s="102">
        <v>2025</v>
      </c>
      <c r="N147" s="102">
        <v>2025</v>
      </c>
      <c r="O147" s="102" t="s">
        <v>768</v>
      </c>
      <c r="P147" s="102">
        <v>370</v>
      </c>
      <c r="Q147" s="102"/>
      <c r="R147" s="102" t="s">
        <v>768</v>
      </c>
      <c r="S147" s="102">
        <v>7</v>
      </c>
      <c r="T147" s="102"/>
      <c r="U147" s="103" t="s">
        <v>767</v>
      </c>
      <c r="V147" s="102" t="s">
        <v>766</v>
      </c>
      <c r="W147" s="102" t="s">
        <v>869</v>
      </c>
    </row>
    <row r="148" spans="2:23" x14ac:dyDescent="0.25">
      <c r="B148" s="178"/>
      <c r="C148" s="178"/>
      <c r="D148" s="178"/>
      <c r="E148" s="102" t="s">
        <v>158</v>
      </c>
      <c r="F148" s="104" t="s">
        <v>157</v>
      </c>
      <c r="G148" s="102" t="s">
        <v>154</v>
      </c>
      <c r="H148" s="102" t="s">
        <v>153</v>
      </c>
      <c r="I148" s="102" t="s">
        <v>850</v>
      </c>
      <c r="J148" s="102" t="s">
        <v>766</v>
      </c>
      <c r="K148" s="102" t="s">
        <v>883</v>
      </c>
      <c r="L148" s="102" t="s">
        <v>766</v>
      </c>
      <c r="M148" s="102">
        <v>2022</v>
      </c>
      <c r="N148" s="102">
        <v>2022</v>
      </c>
      <c r="O148" s="102" t="s">
        <v>773</v>
      </c>
      <c r="P148" s="102"/>
      <c r="Q148" s="102">
        <v>20</v>
      </c>
      <c r="R148" s="102" t="s">
        <v>773</v>
      </c>
      <c r="S148" s="102"/>
      <c r="T148" s="102">
        <v>3.1</v>
      </c>
      <c r="U148" s="103" t="s">
        <v>767</v>
      </c>
      <c r="V148" s="102" t="s">
        <v>766</v>
      </c>
      <c r="W148" s="102" t="s">
        <v>882</v>
      </c>
    </row>
    <row r="149" spans="2:23" ht="28.5" x14ac:dyDescent="0.25">
      <c r="B149" s="178"/>
      <c r="C149" s="178"/>
      <c r="D149" s="178"/>
      <c r="E149" s="102" t="s">
        <v>408</v>
      </c>
      <c r="F149" s="104" t="s">
        <v>881</v>
      </c>
      <c r="G149" s="102" t="s">
        <v>200</v>
      </c>
      <c r="H149" s="102" t="s">
        <v>205</v>
      </c>
      <c r="I149" s="102" t="s">
        <v>850</v>
      </c>
      <c r="J149" s="102" t="s">
        <v>766</v>
      </c>
      <c r="K149" s="102" t="s">
        <v>880</v>
      </c>
      <c r="L149" s="102" t="s">
        <v>766</v>
      </c>
      <c r="M149" s="102">
        <v>2025</v>
      </c>
      <c r="N149" s="102">
        <v>2025</v>
      </c>
      <c r="O149" s="102" t="s">
        <v>768</v>
      </c>
      <c r="P149" s="102">
        <v>237.977</v>
      </c>
      <c r="Q149" s="102"/>
      <c r="R149" s="102" t="s">
        <v>768</v>
      </c>
      <c r="S149" s="102">
        <v>3.08</v>
      </c>
      <c r="T149" s="102"/>
      <c r="U149" s="103" t="s">
        <v>767</v>
      </c>
      <c r="V149" s="102" t="s">
        <v>766</v>
      </c>
      <c r="W149" s="102" t="s">
        <v>879</v>
      </c>
    </row>
    <row r="150" spans="2:23" ht="28.5" x14ac:dyDescent="0.25">
      <c r="B150" s="178"/>
      <c r="C150" s="178"/>
      <c r="D150" s="178"/>
      <c r="E150" s="102" t="s">
        <v>242</v>
      </c>
      <c r="F150" s="104" t="s">
        <v>241</v>
      </c>
      <c r="G150" s="102" t="s">
        <v>244</v>
      </c>
      <c r="H150" s="102" t="s">
        <v>243</v>
      </c>
      <c r="I150" s="102" t="s">
        <v>850</v>
      </c>
      <c r="J150" s="102" t="s">
        <v>766</v>
      </c>
      <c r="K150" s="102" t="s">
        <v>878</v>
      </c>
      <c r="L150" s="102" t="s">
        <v>766</v>
      </c>
      <c r="M150" s="102">
        <v>2021</v>
      </c>
      <c r="N150" s="102">
        <v>2024</v>
      </c>
      <c r="O150" s="102" t="s">
        <v>768</v>
      </c>
      <c r="P150" s="102">
        <v>87</v>
      </c>
      <c r="Q150" s="102"/>
      <c r="R150" s="102" t="s">
        <v>768</v>
      </c>
      <c r="S150" s="102">
        <v>1.5</v>
      </c>
      <c r="T150" s="102"/>
      <c r="U150" s="103" t="s">
        <v>767</v>
      </c>
      <c r="V150" s="102" t="s">
        <v>766</v>
      </c>
      <c r="W150" s="102" t="s">
        <v>877</v>
      </c>
    </row>
    <row r="151" spans="2:23" ht="28.5" x14ac:dyDescent="0.25">
      <c r="B151" s="178"/>
      <c r="C151" s="178"/>
      <c r="D151" s="178"/>
      <c r="E151" s="102" t="s">
        <v>32</v>
      </c>
      <c r="F151" s="104" t="s">
        <v>31</v>
      </c>
      <c r="G151" s="102" t="s">
        <v>27</v>
      </c>
      <c r="H151" s="102" t="s">
        <v>33</v>
      </c>
      <c r="I151" s="102" t="s">
        <v>850</v>
      </c>
      <c r="J151" s="102" t="s">
        <v>766</v>
      </c>
      <c r="K151" s="102" t="s">
        <v>876</v>
      </c>
      <c r="L151" s="102" t="s">
        <v>766</v>
      </c>
      <c r="M151" s="102">
        <v>2022</v>
      </c>
      <c r="N151" s="102">
        <v>2026</v>
      </c>
      <c r="O151" s="102" t="s">
        <v>768</v>
      </c>
      <c r="P151" s="102">
        <v>325</v>
      </c>
      <c r="Q151" s="102"/>
      <c r="R151" s="102" t="s">
        <v>768</v>
      </c>
      <c r="S151" s="102">
        <v>8</v>
      </c>
      <c r="T151" s="102"/>
      <c r="U151" s="103" t="s">
        <v>767</v>
      </c>
      <c r="V151" s="102" t="s">
        <v>766</v>
      </c>
      <c r="W151" s="102" t="s">
        <v>875</v>
      </c>
    </row>
    <row r="152" spans="2:23" ht="85.5" x14ac:dyDescent="0.25">
      <c r="B152" s="178"/>
      <c r="C152" s="178"/>
      <c r="D152" s="178"/>
      <c r="E152" s="102" t="s">
        <v>874</v>
      </c>
      <c r="F152" s="104" t="s">
        <v>873</v>
      </c>
      <c r="G152" s="102" t="s">
        <v>39</v>
      </c>
      <c r="H152" s="102" t="s">
        <v>632</v>
      </c>
      <c r="I152" s="102" t="s">
        <v>850</v>
      </c>
      <c r="J152" s="102" t="s">
        <v>770</v>
      </c>
      <c r="K152" s="102" t="s">
        <v>769</v>
      </c>
      <c r="L152" s="102" t="s">
        <v>770</v>
      </c>
      <c r="M152" s="102">
        <v>2024</v>
      </c>
      <c r="N152" s="102">
        <v>2024</v>
      </c>
      <c r="O152" s="102" t="s">
        <v>768</v>
      </c>
      <c r="P152" s="102">
        <v>36</v>
      </c>
      <c r="Q152" s="102"/>
      <c r="R152" s="102" t="s">
        <v>768</v>
      </c>
      <c r="S152" s="102">
        <v>2</v>
      </c>
      <c r="T152" s="102"/>
      <c r="U152" s="103" t="s">
        <v>767</v>
      </c>
      <c r="V152" s="102" t="s">
        <v>766</v>
      </c>
      <c r="W152" s="102" t="s">
        <v>872</v>
      </c>
    </row>
    <row r="153" spans="2:23" ht="28.5" x14ac:dyDescent="0.25">
      <c r="B153" s="178"/>
      <c r="C153" s="178"/>
      <c r="D153" s="178"/>
      <c r="E153" s="102" t="s">
        <v>633</v>
      </c>
      <c r="F153" s="104" t="s">
        <v>634</v>
      </c>
      <c r="G153" s="102" t="s">
        <v>39</v>
      </c>
      <c r="H153" s="102" t="s">
        <v>632</v>
      </c>
      <c r="I153" s="102" t="s">
        <v>850</v>
      </c>
      <c r="J153" s="102" t="s">
        <v>770</v>
      </c>
      <c r="K153" s="102" t="s">
        <v>769</v>
      </c>
      <c r="L153" s="102" t="s">
        <v>766</v>
      </c>
      <c r="M153" s="102">
        <v>2024</v>
      </c>
      <c r="N153" s="102">
        <v>2024</v>
      </c>
      <c r="O153" s="102" t="s">
        <v>768</v>
      </c>
      <c r="P153" s="102">
        <v>45</v>
      </c>
      <c r="Q153" s="102"/>
      <c r="R153" s="102" t="s">
        <v>768</v>
      </c>
      <c r="S153" s="102">
        <v>0.2</v>
      </c>
      <c r="T153" s="102"/>
      <c r="U153" s="103" t="s">
        <v>767</v>
      </c>
      <c r="V153" s="102" t="s">
        <v>770</v>
      </c>
      <c r="W153" s="102" t="s">
        <v>777</v>
      </c>
    </row>
    <row r="154" spans="2:23" ht="28.5" x14ac:dyDescent="0.25">
      <c r="B154" s="178"/>
      <c r="C154" s="178"/>
      <c r="D154" s="178"/>
      <c r="E154" s="102" t="s">
        <v>871</v>
      </c>
      <c r="F154" s="104" t="s">
        <v>870</v>
      </c>
      <c r="G154" s="102" t="s">
        <v>45</v>
      </c>
      <c r="H154" s="102" t="s">
        <v>44</v>
      </c>
      <c r="I154" s="102" t="s">
        <v>850</v>
      </c>
      <c r="J154" s="102" t="s">
        <v>770</v>
      </c>
      <c r="K154" s="102" t="s">
        <v>769</v>
      </c>
      <c r="L154" s="102" t="s">
        <v>770</v>
      </c>
      <c r="M154" s="102">
        <v>2025</v>
      </c>
      <c r="N154" s="102">
        <v>2025</v>
      </c>
      <c r="O154" s="102" t="s">
        <v>768</v>
      </c>
      <c r="P154" s="102">
        <v>24</v>
      </c>
      <c r="Q154" s="102"/>
      <c r="R154" s="102" t="s">
        <v>768</v>
      </c>
      <c r="S154" s="102">
        <v>0.89</v>
      </c>
      <c r="T154" s="102"/>
      <c r="U154" s="103" t="s">
        <v>767</v>
      </c>
      <c r="V154" s="102" t="s">
        <v>766</v>
      </c>
      <c r="W154" s="102" t="s">
        <v>869</v>
      </c>
    </row>
    <row r="155" spans="2:23" ht="42.75" x14ac:dyDescent="0.25">
      <c r="B155" s="178"/>
      <c r="C155" s="178"/>
      <c r="D155" s="178"/>
      <c r="E155" s="102" t="s">
        <v>502</v>
      </c>
      <c r="F155" s="104" t="s">
        <v>501</v>
      </c>
      <c r="G155" s="102" t="s">
        <v>215</v>
      </c>
      <c r="H155" s="102" t="s">
        <v>503</v>
      </c>
      <c r="I155" s="102" t="s">
        <v>850</v>
      </c>
      <c r="J155" s="102" t="s">
        <v>766</v>
      </c>
      <c r="K155" s="102" t="s">
        <v>868</v>
      </c>
      <c r="L155" s="102" t="s">
        <v>766</v>
      </c>
      <c r="M155" s="102">
        <v>2025</v>
      </c>
      <c r="N155" s="102">
        <v>2025</v>
      </c>
      <c r="O155" s="102" t="s">
        <v>768</v>
      </c>
      <c r="P155" s="102">
        <v>5200</v>
      </c>
      <c r="Q155" s="102"/>
      <c r="R155" s="102" t="s">
        <v>768</v>
      </c>
      <c r="S155" s="102">
        <v>90</v>
      </c>
      <c r="T155" s="102"/>
      <c r="U155" s="103" t="s">
        <v>767</v>
      </c>
      <c r="V155" s="102" t="s">
        <v>770</v>
      </c>
      <c r="W155" s="102" t="s">
        <v>777</v>
      </c>
    </row>
    <row r="156" spans="2:23" ht="28.5" x14ac:dyDescent="0.25">
      <c r="B156" s="178"/>
      <c r="C156" s="178"/>
      <c r="D156" s="178"/>
      <c r="E156" s="102" t="s">
        <v>487</v>
      </c>
      <c r="F156" s="104" t="s">
        <v>486</v>
      </c>
      <c r="G156" s="102" t="s">
        <v>489</v>
      </c>
      <c r="H156" s="102" t="s">
        <v>488</v>
      </c>
      <c r="I156" s="102" t="s">
        <v>850</v>
      </c>
      <c r="J156" s="102" t="s">
        <v>766</v>
      </c>
      <c r="K156" s="102" t="s">
        <v>785</v>
      </c>
      <c r="L156" s="102" t="s">
        <v>766</v>
      </c>
      <c r="M156" s="102">
        <v>2022</v>
      </c>
      <c r="N156" s="102">
        <v>2023</v>
      </c>
      <c r="O156" s="102" t="s">
        <v>768</v>
      </c>
      <c r="P156" s="102">
        <v>1500</v>
      </c>
      <c r="Q156" s="102"/>
      <c r="R156" s="102" t="s">
        <v>768</v>
      </c>
      <c r="S156" s="102">
        <v>16</v>
      </c>
      <c r="T156" s="102"/>
      <c r="U156" s="103" t="s">
        <v>767</v>
      </c>
      <c r="V156" s="102" t="s">
        <v>770</v>
      </c>
      <c r="W156" s="102" t="s">
        <v>777</v>
      </c>
    </row>
    <row r="157" spans="2:23" ht="28.5" x14ac:dyDescent="0.25">
      <c r="B157" s="178"/>
      <c r="C157" s="178"/>
      <c r="D157" s="178"/>
      <c r="E157" s="102" t="s">
        <v>288</v>
      </c>
      <c r="F157" s="104" t="s">
        <v>287</v>
      </c>
      <c r="G157" s="102" t="s">
        <v>244</v>
      </c>
      <c r="H157" s="102" t="s">
        <v>289</v>
      </c>
      <c r="I157" s="102" t="s">
        <v>850</v>
      </c>
      <c r="J157" s="102" t="s">
        <v>766</v>
      </c>
      <c r="K157" s="102" t="s">
        <v>867</v>
      </c>
      <c r="L157" s="102" t="s">
        <v>766</v>
      </c>
      <c r="M157" s="102">
        <v>2021</v>
      </c>
      <c r="N157" s="102">
        <v>2021</v>
      </c>
      <c r="O157" s="102" t="s">
        <v>768</v>
      </c>
      <c r="P157" s="102">
        <v>360.4</v>
      </c>
      <c r="Q157" s="102"/>
      <c r="R157" s="102" t="s">
        <v>768</v>
      </c>
      <c r="S157" s="102">
        <v>0.83</v>
      </c>
      <c r="T157" s="102"/>
      <c r="U157" s="103" t="s">
        <v>767</v>
      </c>
      <c r="V157" s="102" t="s">
        <v>766</v>
      </c>
      <c r="W157" s="102" t="s">
        <v>866</v>
      </c>
    </row>
    <row r="158" spans="2:23" ht="28.5" x14ac:dyDescent="0.25">
      <c r="B158" s="178"/>
      <c r="C158" s="178"/>
      <c r="D158" s="178"/>
      <c r="E158" s="102" t="s">
        <v>572</v>
      </c>
      <c r="F158" s="104" t="s">
        <v>571</v>
      </c>
      <c r="G158" s="102" t="s">
        <v>563</v>
      </c>
      <c r="H158" s="102" t="s">
        <v>573</v>
      </c>
      <c r="I158" s="102" t="s">
        <v>850</v>
      </c>
      <c r="J158" s="102" t="s">
        <v>770</v>
      </c>
      <c r="K158" s="102" t="s">
        <v>769</v>
      </c>
      <c r="L158" s="102" t="s">
        <v>770</v>
      </c>
      <c r="M158" s="102">
        <v>2022</v>
      </c>
      <c r="N158" s="102">
        <v>2022</v>
      </c>
      <c r="O158" s="102" t="s">
        <v>768</v>
      </c>
      <c r="P158" s="102">
        <v>290</v>
      </c>
      <c r="Q158" s="102"/>
      <c r="R158" s="102" t="s">
        <v>768</v>
      </c>
      <c r="S158" s="102">
        <v>5.96</v>
      </c>
      <c r="T158" s="102"/>
      <c r="U158" s="103" t="s">
        <v>767</v>
      </c>
      <c r="V158" s="102" t="s">
        <v>770</v>
      </c>
      <c r="W158" s="102" t="s">
        <v>777</v>
      </c>
    </row>
    <row r="159" spans="2:23" x14ac:dyDescent="0.25">
      <c r="B159" s="178"/>
      <c r="C159" s="178"/>
      <c r="D159" s="178"/>
      <c r="E159" s="102" t="s">
        <v>865</v>
      </c>
      <c r="F159" s="104" t="s">
        <v>864</v>
      </c>
      <c r="G159" s="102" t="s">
        <v>109</v>
      </c>
      <c r="H159" s="102" t="s">
        <v>710</v>
      </c>
      <c r="I159" s="102" t="s">
        <v>850</v>
      </c>
      <c r="J159" s="102" t="s">
        <v>770</v>
      </c>
      <c r="K159" s="102" t="s">
        <v>769</v>
      </c>
      <c r="L159" s="102" t="s">
        <v>770</v>
      </c>
      <c r="M159" s="102">
        <v>2022</v>
      </c>
      <c r="N159" s="102">
        <v>2022</v>
      </c>
      <c r="O159" s="102" t="s">
        <v>773</v>
      </c>
      <c r="P159" s="102"/>
      <c r="Q159" s="102"/>
      <c r="R159" s="102" t="s">
        <v>773</v>
      </c>
      <c r="S159" s="102"/>
      <c r="T159" s="102"/>
      <c r="U159" s="103" t="s">
        <v>769</v>
      </c>
      <c r="V159" s="102" t="s">
        <v>770</v>
      </c>
      <c r="W159" s="102" t="s">
        <v>777</v>
      </c>
    </row>
    <row r="160" spans="2:23" ht="28.5" x14ac:dyDescent="0.25">
      <c r="B160" s="178"/>
      <c r="C160" s="178"/>
      <c r="D160" s="178"/>
      <c r="E160" s="102" t="s">
        <v>60</v>
      </c>
      <c r="F160" s="104" t="s">
        <v>59</v>
      </c>
      <c r="G160" s="102" t="s">
        <v>62</v>
      </c>
      <c r="H160" s="102" t="s">
        <v>61</v>
      </c>
      <c r="I160" s="102" t="s">
        <v>850</v>
      </c>
      <c r="J160" s="102" t="s">
        <v>766</v>
      </c>
      <c r="K160" s="102" t="s">
        <v>863</v>
      </c>
      <c r="L160" s="102" t="s">
        <v>766</v>
      </c>
      <c r="M160" s="102">
        <v>2025</v>
      </c>
      <c r="N160" s="102">
        <v>2025</v>
      </c>
      <c r="O160" s="102" t="s">
        <v>768</v>
      </c>
      <c r="P160" s="102">
        <v>123</v>
      </c>
      <c r="Q160" s="102"/>
      <c r="R160" s="102" t="s">
        <v>768</v>
      </c>
      <c r="S160" s="102">
        <v>1.5</v>
      </c>
      <c r="T160" s="102"/>
      <c r="U160" s="103" t="s">
        <v>767</v>
      </c>
      <c r="V160" s="102" t="s">
        <v>766</v>
      </c>
      <c r="W160" s="102" t="s">
        <v>862</v>
      </c>
    </row>
    <row r="161" spans="2:23" x14ac:dyDescent="0.25">
      <c r="B161" s="178"/>
      <c r="C161" s="178"/>
      <c r="D161" s="178"/>
      <c r="E161" s="102" t="s">
        <v>672</v>
      </c>
      <c r="F161" s="104" t="s">
        <v>671</v>
      </c>
      <c r="G161" s="102" t="s">
        <v>104</v>
      </c>
      <c r="H161" s="102" t="s">
        <v>673</v>
      </c>
      <c r="I161" s="102" t="s">
        <v>850</v>
      </c>
      <c r="J161" s="102" t="s">
        <v>770</v>
      </c>
      <c r="K161" s="102" t="s">
        <v>769</v>
      </c>
      <c r="L161" s="102" t="s">
        <v>770</v>
      </c>
      <c r="M161" s="102">
        <v>2021</v>
      </c>
      <c r="N161" s="102">
        <v>2021</v>
      </c>
      <c r="O161" s="102" t="s">
        <v>773</v>
      </c>
      <c r="P161" s="102"/>
      <c r="Q161" s="102"/>
      <c r="R161" s="102" t="s">
        <v>773</v>
      </c>
      <c r="S161" s="102"/>
      <c r="T161" s="102"/>
      <c r="U161" s="103" t="s">
        <v>769</v>
      </c>
      <c r="V161" s="102" t="s">
        <v>770</v>
      </c>
      <c r="W161" s="102" t="s">
        <v>777</v>
      </c>
    </row>
    <row r="162" spans="2:23" x14ac:dyDescent="0.25">
      <c r="B162" s="178"/>
      <c r="C162" s="178"/>
      <c r="D162" s="178"/>
      <c r="E162" s="102" t="s">
        <v>675</v>
      </c>
      <c r="F162" s="104" t="s">
        <v>674</v>
      </c>
      <c r="G162" s="102" t="s">
        <v>39</v>
      </c>
      <c r="H162" s="102" t="s">
        <v>676</v>
      </c>
      <c r="I162" s="102" t="s">
        <v>850</v>
      </c>
      <c r="J162" s="102" t="s">
        <v>770</v>
      </c>
      <c r="K162" s="102" t="s">
        <v>769</v>
      </c>
      <c r="L162" s="102" t="s">
        <v>770</v>
      </c>
      <c r="M162" s="102">
        <v>2023</v>
      </c>
      <c r="N162" s="102">
        <v>2023</v>
      </c>
      <c r="O162" s="102" t="s">
        <v>773</v>
      </c>
      <c r="P162" s="102"/>
      <c r="Q162" s="102"/>
      <c r="R162" s="102" t="s">
        <v>773</v>
      </c>
      <c r="S162" s="102"/>
      <c r="T162" s="102"/>
      <c r="U162" s="103" t="s">
        <v>769</v>
      </c>
      <c r="V162" s="102" t="s">
        <v>770</v>
      </c>
      <c r="W162" s="102" t="s">
        <v>777</v>
      </c>
    </row>
    <row r="163" spans="2:23" x14ac:dyDescent="0.25">
      <c r="B163" s="178"/>
      <c r="C163" s="178"/>
      <c r="D163" s="178"/>
      <c r="E163" s="102" t="s">
        <v>678</v>
      </c>
      <c r="F163" s="104" t="s">
        <v>677</v>
      </c>
      <c r="G163" s="102" t="s">
        <v>39</v>
      </c>
      <c r="H163" s="102" t="s">
        <v>798</v>
      </c>
      <c r="I163" s="102" t="s">
        <v>850</v>
      </c>
      <c r="J163" s="102" t="s">
        <v>770</v>
      </c>
      <c r="K163" s="102" t="s">
        <v>769</v>
      </c>
      <c r="L163" s="102" t="s">
        <v>770</v>
      </c>
      <c r="M163" s="102">
        <v>2023</v>
      </c>
      <c r="N163" s="102">
        <v>2023</v>
      </c>
      <c r="O163" s="102" t="s">
        <v>773</v>
      </c>
      <c r="P163" s="102"/>
      <c r="Q163" s="102"/>
      <c r="R163" s="102" t="s">
        <v>773</v>
      </c>
      <c r="S163" s="102"/>
      <c r="T163" s="102"/>
      <c r="U163" s="103" t="s">
        <v>769</v>
      </c>
      <c r="V163" s="102" t="s">
        <v>770</v>
      </c>
      <c r="W163" s="102" t="s">
        <v>777</v>
      </c>
    </row>
    <row r="164" spans="2:23" ht="28.5" x14ac:dyDescent="0.25">
      <c r="B164" s="178"/>
      <c r="C164" s="178"/>
      <c r="D164" s="178"/>
      <c r="E164" s="102" t="s">
        <v>472</v>
      </c>
      <c r="F164" s="104" t="s">
        <v>861</v>
      </c>
      <c r="G164" s="102" t="s">
        <v>474</v>
      </c>
      <c r="H164" s="102" t="s">
        <v>473</v>
      </c>
      <c r="I164" s="102" t="s">
        <v>850</v>
      </c>
      <c r="J164" s="102" t="s">
        <v>766</v>
      </c>
      <c r="K164" s="102" t="s">
        <v>785</v>
      </c>
      <c r="L164" s="102" t="s">
        <v>766</v>
      </c>
      <c r="M164" s="102">
        <v>2025</v>
      </c>
      <c r="N164" s="102">
        <v>2025</v>
      </c>
      <c r="O164" s="102" t="s">
        <v>768</v>
      </c>
      <c r="P164" s="102">
        <v>750</v>
      </c>
      <c r="Q164" s="102"/>
      <c r="R164" s="102" t="s">
        <v>768</v>
      </c>
      <c r="S164" s="102">
        <v>150</v>
      </c>
      <c r="T164" s="102"/>
      <c r="U164" s="103" t="s">
        <v>767</v>
      </c>
      <c r="V164" s="102" t="s">
        <v>770</v>
      </c>
      <c r="W164" s="102" t="s">
        <v>777</v>
      </c>
    </row>
    <row r="165" spans="2:23" ht="28.5" x14ac:dyDescent="0.25">
      <c r="B165" s="178"/>
      <c r="C165" s="178"/>
      <c r="D165" s="178"/>
      <c r="E165" s="102" t="s">
        <v>860</v>
      </c>
      <c r="F165" s="104" t="s">
        <v>859</v>
      </c>
      <c r="G165" s="102" t="s">
        <v>39</v>
      </c>
      <c r="H165" s="102" t="s">
        <v>632</v>
      </c>
      <c r="I165" s="102" t="s">
        <v>850</v>
      </c>
      <c r="J165" s="102" t="s">
        <v>770</v>
      </c>
      <c r="K165" s="102" t="s">
        <v>769</v>
      </c>
      <c r="L165" s="102" t="s">
        <v>770</v>
      </c>
      <c r="M165" s="102">
        <v>2024</v>
      </c>
      <c r="N165" s="102">
        <v>2024</v>
      </c>
      <c r="O165" s="102" t="s">
        <v>768</v>
      </c>
      <c r="P165" s="102">
        <v>249</v>
      </c>
      <c r="Q165" s="102"/>
      <c r="R165" s="102" t="s">
        <v>768</v>
      </c>
      <c r="S165" s="102">
        <v>4.7</v>
      </c>
      <c r="T165" s="102"/>
      <c r="U165" s="103" t="s">
        <v>767</v>
      </c>
      <c r="V165" s="102" t="s">
        <v>766</v>
      </c>
      <c r="W165" s="102" t="s">
        <v>858</v>
      </c>
    </row>
    <row r="166" spans="2:23" ht="28.5" x14ac:dyDescent="0.25">
      <c r="B166" s="178"/>
      <c r="C166" s="178"/>
      <c r="D166" s="178"/>
      <c r="E166" s="102" t="s">
        <v>614</v>
      </c>
      <c r="F166" s="104" t="s">
        <v>613</v>
      </c>
      <c r="G166" s="102" t="s">
        <v>596</v>
      </c>
      <c r="H166" s="102" t="s">
        <v>615</v>
      </c>
      <c r="I166" s="102" t="s">
        <v>850</v>
      </c>
      <c r="J166" s="102" t="s">
        <v>770</v>
      </c>
      <c r="K166" s="102" t="s">
        <v>769</v>
      </c>
      <c r="L166" s="102" t="s">
        <v>766</v>
      </c>
      <c r="M166" s="102">
        <v>2022</v>
      </c>
      <c r="N166" s="102">
        <v>2022</v>
      </c>
      <c r="O166" s="102" t="s">
        <v>768</v>
      </c>
      <c r="P166" s="102">
        <v>250</v>
      </c>
      <c r="Q166" s="102"/>
      <c r="R166" s="102" t="s">
        <v>768</v>
      </c>
      <c r="S166" s="102">
        <v>15</v>
      </c>
      <c r="T166" s="102"/>
      <c r="U166" s="103" t="s">
        <v>767</v>
      </c>
      <c r="V166" s="102" t="s">
        <v>766</v>
      </c>
      <c r="W166" s="102" t="s">
        <v>857</v>
      </c>
    </row>
    <row r="167" spans="2:23" ht="28.5" x14ac:dyDescent="0.25">
      <c r="B167" s="178"/>
      <c r="C167" s="178"/>
      <c r="D167" s="178"/>
      <c r="E167" s="102" t="s">
        <v>360</v>
      </c>
      <c r="F167" s="104" t="s">
        <v>359</v>
      </c>
      <c r="G167" s="102" t="s">
        <v>215</v>
      </c>
      <c r="H167" s="102" t="s">
        <v>214</v>
      </c>
      <c r="I167" s="102" t="s">
        <v>850</v>
      </c>
      <c r="J167" s="102" t="s">
        <v>770</v>
      </c>
      <c r="K167" s="102" t="s">
        <v>769</v>
      </c>
      <c r="L167" s="102" t="s">
        <v>766</v>
      </c>
      <c r="M167" s="102">
        <v>2022</v>
      </c>
      <c r="N167" s="102">
        <v>2022</v>
      </c>
      <c r="O167" s="102" t="s">
        <v>768</v>
      </c>
      <c r="P167" s="102">
        <v>49.1</v>
      </c>
      <c r="Q167" s="102"/>
      <c r="R167" s="102" t="s">
        <v>768</v>
      </c>
      <c r="S167" s="102">
        <v>0.7</v>
      </c>
      <c r="T167" s="102"/>
      <c r="U167" s="103" t="s">
        <v>767</v>
      </c>
      <c r="V167" s="102" t="s">
        <v>766</v>
      </c>
      <c r="W167" s="102" t="s">
        <v>856</v>
      </c>
    </row>
    <row r="168" spans="2:23" ht="28.5" x14ac:dyDescent="0.25">
      <c r="B168" s="178"/>
      <c r="C168" s="178"/>
      <c r="D168" s="178"/>
      <c r="E168" s="102" t="s">
        <v>363</v>
      </c>
      <c r="F168" s="104" t="s">
        <v>362</v>
      </c>
      <c r="G168" s="102" t="s">
        <v>365</v>
      </c>
      <c r="H168" s="102" t="s">
        <v>364</v>
      </c>
      <c r="I168" s="102" t="s">
        <v>850</v>
      </c>
      <c r="J168" s="102" t="s">
        <v>770</v>
      </c>
      <c r="K168" s="102" t="s">
        <v>769</v>
      </c>
      <c r="L168" s="102" t="s">
        <v>770</v>
      </c>
      <c r="M168" s="102">
        <v>2022</v>
      </c>
      <c r="N168" s="102">
        <v>2022</v>
      </c>
      <c r="O168" s="102" t="s">
        <v>773</v>
      </c>
      <c r="P168" s="102"/>
      <c r="Q168" s="102"/>
      <c r="R168" s="102" t="s">
        <v>773</v>
      </c>
      <c r="S168" s="102"/>
      <c r="T168" s="102"/>
      <c r="U168" s="103" t="s">
        <v>769</v>
      </c>
      <c r="V168" s="102" t="s">
        <v>766</v>
      </c>
      <c r="W168" s="102" t="s">
        <v>855</v>
      </c>
    </row>
    <row r="169" spans="2:23" ht="28.5" x14ac:dyDescent="0.25">
      <c r="B169" s="178"/>
      <c r="C169" s="178"/>
      <c r="D169" s="178"/>
      <c r="E169" s="102" t="s">
        <v>495</v>
      </c>
      <c r="F169" s="104" t="s">
        <v>494</v>
      </c>
      <c r="G169" s="102" t="s">
        <v>497</v>
      </c>
      <c r="H169" s="102" t="s">
        <v>496</v>
      </c>
      <c r="I169" s="102" t="s">
        <v>850</v>
      </c>
      <c r="J169" s="102" t="s">
        <v>766</v>
      </c>
      <c r="K169" s="102" t="s">
        <v>792</v>
      </c>
      <c r="L169" s="102" t="s">
        <v>766</v>
      </c>
      <c r="M169" s="102">
        <v>2022</v>
      </c>
      <c r="N169" s="102">
        <v>2022</v>
      </c>
      <c r="O169" s="102" t="s">
        <v>773</v>
      </c>
      <c r="P169" s="102"/>
      <c r="Q169" s="102">
        <v>300</v>
      </c>
      <c r="R169" s="102" t="s">
        <v>773</v>
      </c>
      <c r="S169" s="102"/>
      <c r="T169" s="102">
        <v>200</v>
      </c>
      <c r="U169" s="103" t="s">
        <v>767</v>
      </c>
      <c r="V169" s="102" t="s">
        <v>770</v>
      </c>
      <c r="W169" s="102" t="s">
        <v>777</v>
      </c>
    </row>
    <row r="170" spans="2:23" ht="28.5" x14ac:dyDescent="0.25">
      <c r="B170" s="178"/>
      <c r="C170" s="178"/>
      <c r="D170" s="178"/>
      <c r="E170" s="102" t="s">
        <v>854</v>
      </c>
      <c r="F170" s="104" t="s">
        <v>853</v>
      </c>
      <c r="G170" s="102" t="s">
        <v>244</v>
      </c>
      <c r="H170" s="102" t="s">
        <v>852</v>
      </c>
      <c r="I170" s="102" t="s">
        <v>850</v>
      </c>
      <c r="J170" s="102" t="s">
        <v>770</v>
      </c>
      <c r="K170" s="102" t="s">
        <v>769</v>
      </c>
      <c r="L170" s="102" t="s">
        <v>770</v>
      </c>
      <c r="M170" s="102">
        <v>2020</v>
      </c>
      <c r="N170" s="102">
        <v>2020</v>
      </c>
      <c r="O170" s="102" t="s">
        <v>768</v>
      </c>
      <c r="P170" s="102">
        <v>53.76</v>
      </c>
      <c r="Q170" s="102"/>
      <c r="R170" s="102" t="s">
        <v>768</v>
      </c>
      <c r="S170" s="102">
        <v>231</v>
      </c>
      <c r="T170" s="102"/>
      <c r="U170" s="103" t="s">
        <v>769</v>
      </c>
      <c r="V170" s="102" t="s">
        <v>766</v>
      </c>
      <c r="W170" s="102" t="s">
        <v>851</v>
      </c>
    </row>
    <row r="171" spans="2:23" x14ac:dyDescent="0.25">
      <c r="B171" s="178"/>
      <c r="C171" s="178"/>
      <c r="D171" s="178"/>
      <c r="E171" s="102" t="s">
        <v>462</v>
      </c>
      <c r="F171" s="104" t="s">
        <v>461</v>
      </c>
      <c r="G171" s="102" t="s">
        <v>464</v>
      </c>
      <c r="H171" s="102" t="s">
        <v>463</v>
      </c>
      <c r="I171" s="102" t="s">
        <v>850</v>
      </c>
      <c r="J171" s="102" t="s">
        <v>770</v>
      </c>
      <c r="K171" s="102" t="s">
        <v>769</v>
      </c>
      <c r="L171" s="102" t="s">
        <v>766</v>
      </c>
      <c r="M171" s="102">
        <v>2020</v>
      </c>
      <c r="N171" s="102">
        <v>2020</v>
      </c>
      <c r="O171" s="102" t="s">
        <v>773</v>
      </c>
      <c r="P171" s="102"/>
      <c r="Q171" s="102">
        <v>21.86</v>
      </c>
      <c r="R171" s="102" t="s">
        <v>773</v>
      </c>
      <c r="S171" s="102"/>
      <c r="T171" s="102">
        <v>0.39</v>
      </c>
      <c r="U171" s="103" t="s">
        <v>767</v>
      </c>
      <c r="V171" s="102" t="s">
        <v>766</v>
      </c>
      <c r="W171" s="102" t="s">
        <v>849</v>
      </c>
    </row>
    <row r="172" spans="2:23" ht="28.5" x14ac:dyDescent="0.25">
      <c r="B172" s="178"/>
      <c r="C172" s="178"/>
      <c r="D172" s="178"/>
      <c r="E172" s="102" t="s">
        <v>478</v>
      </c>
      <c r="F172" s="104" t="s">
        <v>477</v>
      </c>
      <c r="G172" s="102" t="s">
        <v>56</v>
      </c>
      <c r="H172" s="102" t="s">
        <v>55</v>
      </c>
      <c r="I172" s="102" t="s">
        <v>771</v>
      </c>
      <c r="J172" s="102" t="s">
        <v>766</v>
      </c>
      <c r="K172" s="102" t="s">
        <v>848</v>
      </c>
      <c r="L172" s="102" t="s">
        <v>766</v>
      </c>
      <c r="M172" s="102">
        <v>2026</v>
      </c>
      <c r="N172" s="102">
        <v>2026</v>
      </c>
      <c r="O172" s="102" t="s">
        <v>768</v>
      </c>
      <c r="P172" s="102">
        <v>1384</v>
      </c>
      <c r="Q172" s="102"/>
      <c r="R172" s="102" t="s">
        <v>768</v>
      </c>
      <c r="S172" s="102">
        <v>4.4000000000000004</v>
      </c>
      <c r="T172" s="102"/>
      <c r="U172" s="103" t="s">
        <v>767</v>
      </c>
      <c r="V172" s="102" t="s">
        <v>766</v>
      </c>
      <c r="W172" s="102" t="s">
        <v>847</v>
      </c>
    </row>
    <row r="173" spans="2:23" x14ac:dyDescent="0.25">
      <c r="B173" s="178"/>
      <c r="C173" s="178"/>
      <c r="D173" s="178"/>
      <c r="E173" s="102" t="s">
        <v>846</v>
      </c>
      <c r="F173" s="104" t="s">
        <v>845</v>
      </c>
      <c r="G173" s="102" t="s">
        <v>56</v>
      </c>
      <c r="H173" s="102" t="s">
        <v>55</v>
      </c>
      <c r="I173" s="102" t="s">
        <v>771</v>
      </c>
      <c r="J173" s="102" t="s">
        <v>770</v>
      </c>
      <c r="K173" s="102" t="s">
        <v>769</v>
      </c>
      <c r="L173" s="102" t="s">
        <v>770</v>
      </c>
      <c r="M173" s="102">
        <v>2034</v>
      </c>
      <c r="N173" s="102">
        <v>2034</v>
      </c>
      <c r="O173" s="102" t="s">
        <v>773</v>
      </c>
      <c r="P173" s="102"/>
      <c r="Q173" s="102"/>
      <c r="R173" s="102" t="s">
        <v>773</v>
      </c>
      <c r="S173" s="102"/>
      <c r="T173" s="102"/>
      <c r="U173" s="103" t="s">
        <v>767</v>
      </c>
      <c r="V173" s="102" t="s">
        <v>766</v>
      </c>
      <c r="W173" s="102" t="s">
        <v>844</v>
      </c>
    </row>
    <row r="174" spans="2:23" x14ac:dyDescent="0.25">
      <c r="B174" s="178"/>
      <c r="C174" s="178"/>
      <c r="D174" s="178"/>
      <c r="E174" s="102" t="s">
        <v>843</v>
      </c>
      <c r="F174" s="104" t="s">
        <v>842</v>
      </c>
      <c r="G174" s="102" t="s">
        <v>56</v>
      </c>
      <c r="H174" s="102" t="s">
        <v>55</v>
      </c>
      <c r="I174" s="102" t="s">
        <v>771</v>
      </c>
      <c r="J174" s="102" t="s">
        <v>770</v>
      </c>
      <c r="K174" s="102" t="s">
        <v>769</v>
      </c>
      <c r="L174" s="102" t="s">
        <v>770</v>
      </c>
      <c r="M174" s="102">
        <v>2034</v>
      </c>
      <c r="N174" s="102">
        <v>2034</v>
      </c>
      <c r="O174" s="102" t="s">
        <v>773</v>
      </c>
      <c r="P174" s="102"/>
      <c r="Q174" s="102"/>
      <c r="R174" s="102" t="s">
        <v>773</v>
      </c>
      <c r="S174" s="102"/>
      <c r="T174" s="102"/>
      <c r="U174" s="103" t="s">
        <v>767</v>
      </c>
      <c r="V174" s="102" t="s">
        <v>766</v>
      </c>
      <c r="W174" s="102" t="s">
        <v>841</v>
      </c>
    </row>
    <row r="175" spans="2:23" ht="28.5" x14ac:dyDescent="0.25">
      <c r="B175" s="178"/>
      <c r="C175" s="178"/>
      <c r="D175" s="178"/>
      <c r="E175" s="102" t="s">
        <v>686</v>
      </c>
      <c r="F175" s="104" t="s">
        <v>685</v>
      </c>
      <c r="G175" s="102" t="s">
        <v>21</v>
      </c>
      <c r="H175" s="102" t="s">
        <v>20</v>
      </c>
      <c r="I175" s="102" t="s">
        <v>771</v>
      </c>
      <c r="J175" s="102" t="s">
        <v>770</v>
      </c>
      <c r="K175" s="102" t="s">
        <v>769</v>
      </c>
      <c r="L175" s="102" t="s">
        <v>770</v>
      </c>
      <c r="M175" s="102">
        <v>2023</v>
      </c>
      <c r="N175" s="102">
        <v>2028</v>
      </c>
      <c r="O175" s="102" t="s">
        <v>768</v>
      </c>
      <c r="P175" s="102">
        <v>110</v>
      </c>
      <c r="Q175" s="102"/>
      <c r="R175" s="102" t="s">
        <v>768</v>
      </c>
      <c r="S175" s="102">
        <v>9.6999999999999993</v>
      </c>
      <c r="T175" s="102"/>
      <c r="U175" s="103" t="s">
        <v>767</v>
      </c>
      <c r="V175" s="102" t="s">
        <v>770</v>
      </c>
      <c r="W175" s="102" t="s">
        <v>777</v>
      </c>
    </row>
    <row r="176" spans="2:23" ht="28.5" x14ac:dyDescent="0.25">
      <c r="B176" s="178"/>
      <c r="C176" s="178"/>
      <c r="D176" s="178"/>
      <c r="E176" s="102" t="s">
        <v>688</v>
      </c>
      <c r="F176" s="104" t="s">
        <v>687</v>
      </c>
      <c r="G176" s="102" t="s">
        <v>21</v>
      </c>
      <c r="H176" s="102" t="s">
        <v>840</v>
      </c>
      <c r="I176" s="102" t="s">
        <v>771</v>
      </c>
      <c r="J176" s="102" t="s">
        <v>770</v>
      </c>
      <c r="K176" s="102" t="s">
        <v>769</v>
      </c>
      <c r="L176" s="102" t="s">
        <v>770</v>
      </c>
      <c r="M176" s="102">
        <v>2028</v>
      </c>
      <c r="N176" s="102">
        <v>2028</v>
      </c>
      <c r="O176" s="102" t="s">
        <v>768</v>
      </c>
      <c r="P176" s="102">
        <v>1559</v>
      </c>
      <c r="Q176" s="102"/>
      <c r="R176" s="102" t="s">
        <v>768</v>
      </c>
      <c r="S176" s="102">
        <v>149</v>
      </c>
      <c r="T176" s="102"/>
      <c r="U176" s="103" t="s">
        <v>767</v>
      </c>
      <c r="V176" s="102" t="s">
        <v>770</v>
      </c>
      <c r="W176" s="102" t="s">
        <v>777</v>
      </c>
    </row>
    <row r="177" spans="2:23" ht="28.5" x14ac:dyDescent="0.25">
      <c r="B177" s="178"/>
      <c r="C177" s="178"/>
      <c r="D177" s="178"/>
      <c r="E177" s="102" t="s">
        <v>29</v>
      </c>
      <c r="F177" s="104" t="s">
        <v>28</v>
      </c>
      <c r="G177" s="102" t="s">
        <v>27</v>
      </c>
      <c r="H177" s="102" t="s">
        <v>30</v>
      </c>
      <c r="I177" s="102" t="s">
        <v>771</v>
      </c>
      <c r="J177" s="102" t="s">
        <v>766</v>
      </c>
      <c r="K177" s="102" t="s">
        <v>839</v>
      </c>
      <c r="L177" s="102" t="s">
        <v>766</v>
      </c>
      <c r="M177" s="102">
        <v>2021</v>
      </c>
      <c r="N177" s="102">
        <v>2021</v>
      </c>
      <c r="O177" s="102" t="s">
        <v>768</v>
      </c>
      <c r="P177" s="102">
        <v>60</v>
      </c>
      <c r="Q177" s="102"/>
      <c r="R177" s="102" t="s">
        <v>768</v>
      </c>
      <c r="S177" s="102">
        <v>2.5</v>
      </c>
      <c r="T177" s="102"/>
      <c r="U177" s="103" t="s">
        <v>767</v>
      </c>
      <c r="V177" s="102" t="s">
        <v>766</v>
      </c>
      <c r="W177" s="102" t="s">
        <v>839</v>
      </c>
    </row>
    <row r="178" spans="2:23" ht="28.5" x14ac:dyDescent="0.25">
      <c r="B178" s="178"/>
      <c r="C178" s="178"/>
      <c r="D178" s="178"/>
      <c r="E178" s="102" t="s">
        <v>644</v>
      </c>
      <c r="F178" s="104" t="s">
        <v>645</v>
      </c>
      <c r="G178" s="102" t="s">
        <v>642</v>
      </c>
      <c r="H178" s="102" t="s">
        <v>643</v>
      </c>
      <c r="I178" s="102" t="s">
        <v>771</v>
      </c>
      <c r="J178" s="102" t="s">
        <v>770</v>
      </c>
      <c r="K178" s="102" t="s">
        <v>769</v>
      </c>
      <c r="L178" s="102" t="s">
        <v>766</v>
      </c>
      <c r="M178" s="102">
        <v>2023</v>
      </c>
      <c r="N178" s="102">
        <v>2023</v>
      </c>
      <c r="O178" s="102" t="s">
        <v>768</v>
      </c>
      <c r="P178" s="102">
        <v>3900</v>
      </c>
      <c r="Q178" s="102"/>
      <c r="R178" s="102" t="s">
        <v>768</v>
      </c>
      <c r="S178" s="102">
        <v>55</v>
      </c>
      <c r="T178" s="102"/>
      <c r="U178" s="103" t="s">
        <v>767</v>
      </c>
      <c r="V178" s="102" t="s">
        <v>770</v>
      </c>
      <c r="W178" s="102" t="s">
        <v>777</v>
      </c>
    </row>
    <row r="179" spans="2:23" ht="28.5" x14ac:dyDescent="0.25">
      <c r="B179" s="178"/>
      <c r="C179" s="178"/>
      <c r="D179" s="178"/>
      <c r="E179" s="102" t="s">
        <v>690</v>
      </c>
      <c r="F179" s="104" t="s">
        <v>689</v>
      </c>
      <c r="G179" s="102" t="s">
        <v>547</v>
      </c>
      <c r="H179" s="102" t="s">
        <v>546</v>
      </c>
      <c r="I179" s="102" t="s">
        <v>771</v>
      </c>
      <c r="J179" s="102" t="s">
        <v>770</v>
      </c>
      <c r="K179" s="102" t="s">
        <v>769</v>
      </c>
      <c r="L179" s="102" t="s">
        <v>770</v>
      </c>
      <c r="M179" s="102">
        <v>2025</v>
      </c>
      <c r="N179" s="102">
        <v>2025</v>
      </c>
      <c r="O179" s="102" t="s">
        <v>773</v>
      </c>
      <c r="P179" s="102"/>
      <c r="Q179" s="102"/>
      <c r="R179" s="102" t="s">
        <v>773</v>
      </c>
      <c r="S179" s="102"/>
      <c r="T179" s="102"/>
      <c r="U179" s="103" t="s">
        <v>767</v>
      </c>
      <c r="V179" s="102" t="s">
        <v>770</v>
      </c>
      <c r="W179" s="102" t="s">
        <v>777</v>
      </c>
    </row>
    <row r="180" spans="2:23" x14ac:dyDescent="0.25">
      <c r="B180" s="178"/>
      <c r="C180" s="178"/>
      <c r="D180" s="178"/>
      <c r="E180" s="102" t="s">
        <v>269</v>
      </c>
      <c r="F180" s="104" t="s">
        <v>268</v>
      </c>
      <c r="G180" s="102" t="s">
        <v>263</v>
      </c>
      <c r="H180" s="102" t="s">
        <v>262</v>
      </c>
      <c r="I180" s="102" t="s">
        <v>771</v>
      </c>
      <c r="J180" s="102" t="s">
        <v>770</v>
      </c>
      <c r="K180" s="102" t="s">
        <v>769</v>
      </c>
      <c r="L180" s="102" t="s">
        <v>766</v>
      </c>
      <c r="M180" s="102">
        <v>2025</v>
      </c>
      <c r="N180" s="102">
        <v>2025</v>
      </c>
      <c r="O180" s="102" t="s">
        <v>773</v>
      </c>
      <c r="P180" s="102"/>
      <c r="Q180" s="102">
        <v>12.2</v>
      </c>
      <c r="R180" s="102" t="s">
        <v>773</v>
      </c>
      <c r="S180" s="102"/>
      <c r="T180" s="102">
        <v>1.93</v>
      </c>
      <c r="U180" s="103" t="s">
        <v>767</v>
      </c>
      <c r="V180" s="102" t="s">
        <v>766</v>
      </c>
      <c r="W180" s="102" t="s">
        <v>838</v>
      </c>
    </row>
    <row r="181" spans="2:23" x14ac:dyDescent="0.25">
      <c r="B181" s="178"/>
      <c r="C181" s="178"/>
      <c r="D181" s="178"/>
      <c r="E181" s="102" t="s">
        <v>319</v>
      </c>
      <c r="F181" s="104" t="s">
        <v>318</v>
      </c>
      <c r="G181" s="102" t="s">
        <v>263</v>
      </c>
      <c r="H181" s="102" t="s">
        <v>262</v>
      </c>
      <c r="I181" s="102" t="s">
        <v>771</v>
      </c>
      <c r="J181" s="102" t="s">
        <v>766</v>
      </c>
      <c r="K181" s="102" t="s">
        <v>837</v>
      </c>
      <c r="L181" s="102" t="s">
        <v>766</v>
      </c>
      <c r="M181" s="102">
        <v>2023</v>
      </c>
      <c r="N181" s="102">
        <v>2023</v>
      </c>
      <c r="O181" s="102" t="s">
        <v>773</v>
      </c>
      <c r="P181" s="102"/>
      <c r="Q181" s="102">
        <v>80.400000000000006</v>
      </c>
      <c r="R181" s="102" t="s">
        <v>773</v>
      </c>
      <c r="S181" s="102"/>
      <c r="T181" s="102">
        <v>3.97</v>
      </c>
      <c r="U181" s="103" t="s">
        <v>767</v>
      </c>
      <c r="V181" s="102" t="s">
        <v>766</v>
      </c>
      <c r="W181" s="102" t="s">
        <v>836</v>
      </c>
    </row>
    <row r="182" spans="2:23" ht="28.5" x14ac:dyDescent="0.25">
      <c r="B182" s="178"/>
      <c r="C182" s="178"/>
      <c r="D182" s="178"/>
      <c r="E182" s="102" t="s">
        <v>835</v>
      </c>
      <c r="F182" s="104" t="s">
        <v>834</v>
      </c>
      <c r="G182" s="102" t="s">
        <v>263</v>
      </c>
      <c r="H182" s="102" t="s">
        <v>262</v>
      </c>
      <c r="I182" s="102" t="s">
        <v>771</v>
      </c>
      <c r="J182" s="102" t="s">
        <v>770</v>
      </c>
      <c r="K182" s="102" t="s">
        <v>769</v>
      </c>
      <c r="L182" s="102" t="s">
        <v>766</v>
      </c>
      <c r="M182" s="102">
        <v>2025</v>
      </c>
      <c r="N182" s="102">
        <v>2025</v>
      </c>
      <c r="O182" s="102" t="s">
        <v>773</v>
      </c>
      <c r="P182" s="102"/>
      <c r="Q182" s="102">
        <v>33.1</v>
      </c>
      <c r="R182" s="102" t="s">
        <v>773</v>
      </c>
      <c r="S182" s="102"/>
      <c r="T182" s="102">
        <v>0.14000000000000001</v>
      </c>
      <c r="U182" s="103" t="s">
        <v>767</v>
      </c>
      <c r="V182" s="102" t="s">
        <v>766</v>
      </c>
      <c r="W182" s="102" t="s">
        <v>833</v>
      </c>
    </row>
    <row r="183" spans="2:23" ht="28.5" x14ac:dyDescent="0.25">
      <c r="B183" s="178"/>
      <c r="C183" s="178"/>
      <c r="D183" s="178"/>
      <c r="E183" s="102" t="s">
        <v>692</v>
      </c>
      <c r="F183" s="104" t="s">
        <v>691</v>
      </c>
      <c r="G183" s="102" t="s">
        <v>547</v>
      </c>
      <c r="H183" s="102" t="s">
        <v>546</v>
      </c>
      <c r="I183" s="102" t="s">
        <v>771</v>
      </c>
      <c r="J183" s="102" t="s">
        <v>770</v>
      </c>
      <c r="K183" s="102" t="s">
        <v>769</v>
      </c>
      <c r="L183" s="102" t="s">
        <v>770</v>
      </c>
      <c r="M183" s="102">
        <v>2025</v>
      </c>
      <c r="N183" s="102">
        <v>2025</v>
      </c>
      <c r="O183" s="102" t="s">
        <v>773</v>
      </c>
      <c r="P183" s="102"/>
      <c r="Q183" s="102"/>
      <c r="R183" s="102" t="s">
        <v>773</v>
      </c>
      <c r="S183" s="102"/>
      <c r="T183" s="102"/>
      <c r="U183" s="103" t="s">
        <v>767</v>
      </c>
      <c r="V183" s="102" t="s">
        <v>770</v>
      </c>
      <c r="W183" s="102" t="s">
        <v>777</v>
      </c>
    </row>
    <row r="184" spans="2:23" ht="28.5" x14ac:dyDescent="0.25">
      <c r="B184" s="178"/>
      <c r="C184" s="178"/>
      <c r="D184" s="178"/>
      <c r="E184" s="102" t="s">
        <v>213</v>
      </c>
      <c r="F184" s="104" t="s">
        <v>239</v>
      </c>
      <c r="G184" s="102" t="s">
        <v>215</v>
      </c>
      <c r="H184" s="102" t="s">
        <v>214</v>
      </c>
      <c r="I184" s="102" t="s">
        <v>771</v>
      </c>
      <c r="J184" s="102" t="s">
        <v>766</v>
      </c>
      <c r="K184" s="102" t="s">
        <v>832</v>
      </c>
      <c r="L184" s="102" t="s">
        <v>766</v>
      </c>
      <c r="M184" s="102">
        <v>2024</v>
      </c>
      <c r="N184" s="102">
        <v>2024</v>
      </c>
      <c r="O184" s="102" t="s">
        <v>768</v>
      </c>
      <c r="P184" s="102">
        <v>19</v>
      </c>
      <c r="Q184" s="102"/>
      <c r="R184" s="102" t="s">
        <v>768</v>
      </c>
      <c r="S184" s="102">
        <v>2.8</v>
      </c>
      <c r="T184" s="102"/>
      <c r="U184" s="103" t="s">
        <v>767</v>
      </c>
      <c r="V184" s="102" t="s">
        <v>766</v>
      </c>
      <c r="W184" s="102" t="s">
        <v>831</v>
      </c>
    </row>
    <row r="185" spans="2:23" ht="28.5" x14ac:dyDescent="0.25">
      <c r="B185" s="178"/>
      <c r="C185" s="178"/>
      <c r="D185" s="178"/>
      <c r="E185" s="102" t="s">
        <v>204</v>
      </c>
      <c r="F185" s="104" t="s">
        <v>830</v>
      </c>
      <c r="G185" s="102" t="s">
        <v>200</v>
      </c>
      <c r="H185" s="102" t="s">
        <v>205</v>
      </c>
      <c r="I185" s="102" t="s">
        <v>771</v>
      </c>
      <c r="J185" s="102" t="s">
        <v>766</v>
      </c>
      <c r="K185" s="102" t="s">
        <v>829</v>
      </c>
      <c r="L185" s="102" t="s">
        <v>766</v>
      </c>
      <c r="M185" s="102">
        <v>2022</v>
      </c>
      <c r="N185" s="102">
        <v>2022</v>
      </c>
      <c r="O185" s="102" t="s">
        <v>768</v>
      </c>
      <c r="P185" s="102">
        <v>48</v>
      </c>
      <c r="Q185" s="102"/>
      <c r="R185" s="102" t="s">
        <v>768</v>
      </c>
      <c r="S185" s="102">
        <v>1</v>
      </c>
      <c r="T185" s="102"/>
      <c r="U185" s="103" t="s">
        <v>769</v>
      </c>
      <c r="V185" s="102" t="s">
        <v>766</v>
      </c>
      <c r="W185" s="102" t="s">
        <v>828</v>
      </c>
    </row>
    <row r="186" spans="2:23" x14ac:dyDescent="0.25">
      <c r="B186" s="178"/>
      <c r="C186" s="178"/>
      <c r="D186" s="178"/>
      <c r="E186" s="102" t="s">
        <v>753</v>
      </c>
      <c r="F186" s="104" t="s">
        <v>752</v>
      </c>
      <c r="G186" s="102" t="s">
        <v>62</v>
      </c>
      <c r="H186" s="102" t="s">
        <v>85</v>
      </c>
      <c r="I186" s="102" t="s">
        <v>771</v>
      </c>
      <c r="J186" s="102" t="s">
        <v>770</v>
      </c>
      <c r="K186" s="102" t="s">
        <v>769</v>
      </c>
      <c r="L186" s="102" t="s">
        <v>770</v>
      </c>
      <c r="M186" s="102">
        <v>2022</v>
      </c>
      <c r="N186" s="102">
        <v>2022</v>
      </c>
      <c r="O186" s="102" t="s">
        <v>773</v>
      </c>
      <c r="P186" s="102"/>
      <c r="Q186" s="102"/>
      <c r="R186" s="102" t="s">
        <v>773</v>
      </c>
      <c r="S186" s="102"/>
      <c r="T186" s="102"/>
      <c r="U186" s="103" t="s">
        <v>767</v>
      </c>
      <c r="V186" s="102" t="s">
        <v>770</v>
      </c>
      <c r="W186" s="102" t="s">
        <v>777</v>
      </c>
    </row>
    <row r="187" spans="2:23" x14ac:dyDescent="0.25">
      <c r="B187" s="178"/>
      <c r="C187" s="178"/>
      <c r="D187" s="178"/>
      <c r="E187" s="102" t="s">
        <v>138</v>
      </c>
      <c r="F187" s="104" t="s">
        <v>137</v>
      </c>
      <c r="G187" s="102" t="s">
        <v>129</v>
      </c>
      <c r="H187" s="102" t="s">
        <v>128</v>
      </c>
      <c r="I187" s="102" t="s">
        <v>771</v>
      </c>
      <c r="J187" s="102" t="s">
        <v>766</v>
      </c>
      <c r="K187" s="102" t="s">
        <v>827</v>
      </c>
      <c r="L187" s="102" t="s">
        <v>766</v>
      </c>
      <c r="M187" s="102">
        <v>2029</v>
      </c>
      <c r="N187" s="102">
        <v>2029</v>
      </c>
      <c r="O187" s="102" t="s">
        <v>773</v>
      </c>
      <c r="P187" s="102"/>
      <c r="Q187" s="102">
        <v>1020</v>
      </c>
      <c r="R187" s="102" t="s">
        <v>773</v>
      </c>
      <c r="S187" s="102"/>
      <c r="T187" s="102">
        <v>22</v>
      </c>
      <c r="U187" s="103" t="s">
        <v>767</v>
      </c>
      <c r="V187" s="102" t="s">
        <v>766</v>
      </c>
      <c r="W187" s="102" t="s">
        <v>777</v>
      </c>
    </row>
    <row r="188" spans="2:23" x14ac:dyDescent="0.25">
      <c r="B188" s="178"/>
      <c r="C188" s="178"/>
      <c r="D188" s="178"/>
      <c r="E188" s="102" t="s">
        <v>826</v>
      </c>
      <c r="F188" s="104" t="s">
        <v>825</v>
      </c>
      <c r="G188" s="102" t="s">
        <v>39</v>
      </c>
      <c r="H188" s="102" t="s">
        <v>632</v>
      </c>
      <c r="I188" s="102" t="s">
        <v>771</v>
      </c>
      <c r="J188" s="102" t="s">
        <v>770</v>
      </c>
      <c r="K188" s="102" t="s">
        <v>769</v>
      </c>
      <c r="L188" s="102" t="s">
        <v>770</v>
      </c>
      <c r="M188" s="102">
        <v>2026</v>
      </c>
      <c r="N188" s="102">
        <v>2026</v>
      </c>
      <c r="O188" s="102" t="s">
        <v>773</v>
      </c>
      <c r="P188" s="102"/>
      <c r="Q188" s="102"/>
      <c r="R188" s="102" t="s">
        <v>773</v>
      </c>
      <c r="S188" s="102"/>
      <c r="T188" s="102"/>
      <c r="U188" s="103" t="s">
        <v>767</v>
      </c>
      <c r="V188" s="102" t="s">
        <v>770</v>
      </c>
      <c r="W188" s="102" t="s">
        <v>777</v>
      </c>
    </row>
    <row r="189" spans="2:23" ht="28.5" x14ac:dyDescent="0.25">
      <c r="B189" s="178"/>
      <c r="C189" s="178"/>
      <c r="D189" s="178"/>
      <c r="E189" s="102" t="s">
        <v>271</v>
      </c>
      <c r="F189" s="104" t="s">
        <v>270</v>
      </c>
      <c r="G189" s="102" t="s">
        <v>263</v>
      </c>
      <c r="H189" s="102" t="s">
        <v>262</v>
      </c>
      <c r="I189" s="102" t="s">
        <v>771</v>
      </c>
      <c r="J189" s="102" t="s">
        <v>770</v>
      </c>
      <c r="K189" s="102" t="s">
        <v>769</v>
      </c>
      <c r="L189" s="102" t="s">
        <v>766</v>
      </c>
      <c r="M189" s="102">
        <v>2026</v>
      </c>
      <c r="N189" s="102">
        <v>2026</v>
      </c>
      <c r="O189" s="102" t="s">
        <v>773</v>
      </c>
      <c r="P189" s="102"/>
      <c r="Q189" s="102">
        <v>169</v>
      </c>
      <c r="R189" s="102" t="s">
        <v>773</v>
      </c>
      <c r="S189" s="102"/>
      <c r="T189" s="102">
        <v>0.9</v>
      </c>
      <c r="U189" s="103" t="s">
        <v>767</v>
      </c>
      <c r="V189" s="102" t="s">
        <v>766</v>
      </c>
      <c r="W189" s="102" t="s">
        <v>824</v>
      </c>
    </row>
    <row r="190" spans="2:23" x14ac:dyDescent="0.25">
      <c r="B190" s="178"/>
      <c r="C190" s="178"/>
      <c r="D190" s="178"/>
      <c r="E190" s="102" t="s">
        <v>694</v>
      </c>
      <c r="F190" s="104" t="s">
        <v>693</v>
      </c>
      <c r="G190" s="102" t="s">
        <v>68</v>
      </c>
      <c r="H190" s="102" t="s">
        <v>695</v>
      </c>
      <c r="I190" s="102" t="s">
        <v>771</v>
      </c>
      <c r="J190" s="102" t="s">
        <v>770</v>
      </c>
      <c r="K190" s="102" t="s">
        <v>769</v>
      </c>
      <c r="L190" s="102" t="s">
        <v>770</v>
      </c>
      <c r="M190" s="102">
        <v>2020</v>
      </c>
      <c r="N190" s="102">
        <v>2020</v>
      </c>
      <c r="O190" s="102" t="s">
        <v>773</v>
      </c>
      <c r="P190" s="102"/>
      <c r="Q190" s="102"/>
      <c r="R190" s="102" t="s">
        <v>773</v>
      </c>
      <c r="S190" s="102"/>
      <c r="T190" s="102"/>
      <c r="U190" s="103" t="s">
        <v>767</v>
      </c>
      <c r="V190" s="102" t="s">
        <v>770</v>
      </c>
      <c r="W190" s="102" t="s">
        <v>777</v>
      </c>
    </row>
    <row r="191" spans="2:23" x14ac:dyDescent="0.25">
      <c r="B191" s="178"/>
      <c r="C191" s="178"/>
      <c r="D191" s="178"/>
      <c r="E191" s="102" t="s">
        <v>823</v>
      </c>
      <c r="F191" s="104" t="s">
        <v>822</v>
      </c>
      <c r="G191" s="102" t="s">
        <v>56</v>
      </c>
      <c r="H191" s="102" t="s">
        <v>821</v>
      </c>
      <c r="I191" s="102" t="s">
        <v>771</v>
      </c>
      <c r="J191" s="102" t="s">
        <v>770</v>
      </c>
      <c r="K191" s="102" t="s">
        <v>769</v>
      </c>
      <c r="L191" s="102" t="s">
        <v>770</v>
      </c>
      <c r="M191" s="102">
        <v>2021</v>
      </c>
      <c r="N191" s="102">
        <v>2021</v>
      </c>
      <c r="O191" s="102" t="s">
        <v>773</v>
      </c>
      <c r="P191" s="102"/>
      <c r="Q191" s="102"/>
      <c r="R191" s="102" t="s">
        <v>773</v>
      </c>
      <c r="S191" s="102"/>
      <c r="T191" s="102"/>
      <c r="U191" s="103" t="s">
        <v>769</v>
      </c>
      <c r="V191" s="102" t="s">
        <v>770</v>
      </c>
      <c r="W191" s="102" t="s">
        <v>777</v>
      </c>
    </row>
    <row r="192" spans="2:23" x14ac:dyDescent="0.25">
      <c r="B192" s="178"/>
      <c r="C192" s="178"/>
      <c r="D192" s="178"/>
      <c r="E192" s="102" t="s">
        <v>764</v>
      </c>
      <c r="F192" s="104" t="s">
        <v>763</v>
      </c>
      <c r="G192" s="102" t="s">
        <v>56</v>
      </c>
      <c r="H192" s="102" t="s">
        <v>820</v>
      </c>
      <c r="I192" s="102" t="s">
        <v>771</v>
      </c>
      <c r="J192" s="102" t="s">
        <v>770</v>
      </c>
      <c r="K192" s="102" t="s">
        <v>769</v>
      </c>
      <c r="L192" s="102" t="s">
        <v>770</v>
      </c>
      <c r="M192" s="102">
        <v>2024</v>
      </c>
      <c r="N192" s="102">
        <v>2024</v>
      </c>
      <c r="O192" s="102" t="s">
        <v>773</v>
      </c>
      <c r="P192" s="102"/>
      <c r="Q192" s="102"/>
      <c r="R192" s="102" t="s">
        <v>773</v>
      </c>
      <c r="S192" s="102"/>
      <c r="T192" s="102"/>
      <c r="U192" s="103" t="s">
        <v>767</v>
      </c>
      <c r="V192" s="102" t="s">
        <v>770</v>
      </c>
      <c r="W192" s="102" t="s">
        <v>777</v>
      </c>
    </row>
    <row r="193" spans="2:23" x14ac:dyDescent="0.25">
      <c r="B193" s="178"/>
      <c r="C193" s="178"/>
      <c r="D193" s="178"/>
      <c r="E193" s="102" t="s">
        <v>697</v>
      </c>
      <c r="F193" s="104" t="s">
        <v>696</v>
      </c>
      <c r="G193" s="102" t="s">
        <v>698</v>
      </c>
      <c r="H193" s="102" t="s">
        <v>147</v>
      </c>
      <c r="I193" s="102" t="s">
        <v>771</v>
      </c>
      <c r="J193" s="102" t="s">
        <v>770</v>
      </c>
      <c r="K193" s="102" t="s">
        <v>769</v>
      </c>
      <c r="L193" s="102" t="s">
        <v>770</v>
      </c>
      <c r="M193" s="102">
        <v>2023</v>
      </c>
      <c r="N193" s="102">
        <v>2023</v>
      </c>
      <c r="O193" s="102" t="s">
        <v>773</v>
      </c>
      <c r="P193" s="102"/>
      <c r="Q193" s="102"/>
      <c r="R193" s="102" t="s">
        <v>773</v>
      </c>
      <c r="S193" s="102"/>
      <c r="T193" s="102"/>
      <c r="U193" s="103" t="s">
        <v>769</v>
      </c>
      <c r="V193" s="102" t="s">
        <v>770</v>
      </c>
      <c r="W193" s="102" t="s">
        <v>777</v>
      </c>
    </row>
    <row r="194" spans="2:23" x14ac:dyDescent="0.25">
      <c r="B194" s="178"/>
      <c r="C194" s="178"/>
      <c r="D194" s="178"/>
      <c r="E194" s="102" t="s">
        <v>700</v>
      </c>
      <c r="F194" s="104" t="s">
        <v>699</v>
      </c>
      <c r="G194" s="102" t="s">
        <v>133</v>
      </c>
      <c r="H194" s="102" t="s">
        <v>819</v>
      </c>
      <c r="I194" s="102" t="s">
        <v>771</v>
      </c>
      <c r="J194" s="102" t="s">
        <v>770</v>
      </c>
      <c r="K194" s="102" t="s">
        <v>769</v>
      </c>
      <c r="L194" s="102" t="s">
        <v>770</v>
      </c>
      <c r="M194" s="102">
        <v>2025</v>
      </c>
      <c r="N194" s="102">
        <v>2025</v>
      </c>
      <c r="O194" s="102" t="s">
        <v>773</v>
      </c>
      <c r="P194" s="102"/>
      <c r="Q194" s="102"/>
      <c r="R194" s="102" t="s">
        <v>773</v>
      </c>
      <c r="S194" s="102"/>
      <c r="T194" s="102"/>
      <c r="U194" s="103" t="s">
        <v>769</v>
      </c>
      <c r="V194" s="102" t="s">
        <v>770</v>
      </c>
      <c r="W194" s="102" t="s">
        <v>777</v>
      </c>
    </row>
    <row r="195" spans="2:23" x14ac:dyDescent="0.25">
      <c r="B195" s="178"/>
      <c r="C195" s="178"/>
      <c r="D195" s="178"/>
      <c r="E195" s="102" t="s">
        <v>818</v>
      </c>
      <c r="F195" s="104" t="s">
        <v>817</v>
      </c>
      <c r="G195" s="102" t="s">
        <v>177</v>
      </c>
      <c r="H195" s="102" t="s">
        <v>182</v>
      </c>
      <c r="I195" s="102" t="s">
        <v>771</v>
      </c>
      <c r="J195" s="102" t="s">
        <v>770</v>
      </c>
      <c r="K195" s="102" t="s">
        <v>769</v>
      </c>
      <c r="L195" s="102" t="s">
        <v>770</v>
      </c>
      <c r="M195" s="102">
        <v>2029</v>
      </c>
      <c r="N195" s="102">
        <v>2029</v>
      </c>
      <c r="O195" s="102" t="s">
        <v>773</v>
      </c>
      <c r="P195" s="102"/>
      <c r="Q195" s="102"/>
      <c r="R195" s="102" t="s">
        <v>773</v>
      </c>
      <c r="S195" s="102"/>
      <c r="T195" s="102"/>
      <c r="U195" s="103" t="s">
        <v>767</v>
      </c>
      <c r="V195" s="102" t="s">
        <v>766</v>
      </c>
      <c r="W195" s="102" t="s">
        <v>816</v>
      </c>
    </row>
    <row r="196" spans="2:23" ht="28.5" x14ac:dyDescent="0.25">
      <c r="B196" s="178"/>
      <c r="C196" s="178"/>
      <c r="D196" s="178"/>
      <c r="E196" s="102" t="s">
        <v>436</v>
      </c>
      <c r="F196" s="104" t="s">
        <v>435</v>
      </c>
      <c r="G196" s="102" t="s">
        <v>177</v>
      </c>
      <c r="H196" s="102" t="s">
        <v>437</v>
      </c>
      <c r="I196" s="102" t="s">
        <v>771</v>
      </c>
      <c r="J196" s="102" t="s">
        <v>770</v>
      </c>
      <c r="K196" s="102" t="s">
        <v>769</v>
      </c>
      <c r="L196" s="102" t="s">
        <v>770</v>
      </c>
      <c r="M196" s="102">
        <v>2025</v>
      </c>
      <c r="N196" s="102">
        <v>2025</v>
      </c>
      <c r="O196" s="102" t="s">
        <v>768</v>
      </c>
      <c r="P196" s="102">
        <v>45</v>
      </c>
      <c r="Q196" s="102"/>
      <c r="R196" s="102" t="s">
        <v>768</v>
      </c>
      <c r="S196" s="102">
        <v>0.45</v>
      </c>
      <c r="T196" s="102"/>
      <c r="U196" s="103" t="s">
        <v>767</v>
      </c>
      <c r="V196" s="102" t="s">
        <v>770</v>
      </c>
      <c r="W196" s="102" t="s">
        <v>777</v>
      </c>
    </row>
    <row r="197" spans="2:23" x14ac:dyDescent="0.25">
      <c r="B197" s="178"/>
      <c r="C197" s="178"/>
      <c r="D197" s="178"/>
      <c r="E197" s="102" t="s">
        <v>815</v>
      </c>
      <c r="F197" s="104" t="s">
        <v>814</v>
      </c>
      <c r="G197" s="102" t="s">
        <v>56</v>
      </c>
      <c r="H197" s="102" t="s">
        <v>55</v>
      </c>
      <c r="I197" s="102" t="s">
        <v>771</v>
      </c>
      <c r="J197" s="102" t="s">
        <v>770</v>
      </c>
      <c r="K197" s="102" t="s">
        <v>769</v>
      </c>
      <c r="L197" s="102" t="s">
        <v>770</v>
      </c>
      <c r="M197" s="102">
        <v>2023</v>
      </c>
      <c r="N197" s="102">
        <v>2023</v>
      </c>
      <c r="O197" s="102" t="s">
        <v>773</v>
      </c>
      <c r="P197" s="102"/>
      <c r="Q197" s="102"/>
      <c r="R197" s="102" t="s">
        <v>773</v>
      </c>
      <c r="S197" s="102"/>
      <c r="T197" s="102"/>
      <c r="U197" s="103" t="s">
        <v>767</v>
      </c>
      <c r="V197" s="102" t="s">
        <v>766</v>
      </c>
      <c r="W197" s="102" t="s">
        <v>813</v>
      </c>
    </row>
    <row r="198" spans="2:23" ht="42.75" x14ac:dyDescent="0.25">
      <c r="B198" s="178"/>
      <c r="C198" s="178"/>
      <c r="D198" s="178"/>
      <c r="E198" s="102" t="s">
        <v>250</v>
      </c>
      <c r="F198" s="104" t="s">
        <v>249</v>
      </c>
      <c r="G198" s="102" t="s">
        <v>244</v>
      </c>
      <c r="H198" s="102" t="s">
        <v>251</v>
      </c>
      <c r="I198" s="102" t="s">
        <v>771</v>
      </c>
      <c r="J198" s="102" t="s">
        <v>766</v>
      </c>
      <c r="K198" s="102" t="s">
        <v>812</v>
      </c>
      <c r="L198" s="102" t="s">
        <v>766</v>
      </c>
      <c r="M198" s="102">
        <v>2024</v>
      </c>
      <c r="N198" s="102">
        <v>2024</v>
      </c>
      <c r="O198" s="102" t="s">
        <v>773</v>
      </c>
      <c r="P198" s="102"/>
      <c r="Q198" s="102">
        <v>133.22</v>
      </c>
      <c r="R198" s="102" t="s">
        <v>773</v>
      </c>
      <c r="S198" s="102"/>
      <c r="T198" s="102">
        <v>2.66</v>
      </c>
      <c r="U198" s="103" t="s">
        <v>767</v>
      </c>
      <c r="V198" s="102" t="s">
        <v>770</v>
      </c>
      <c r="W198" s="102" t="s">
        <v>777</v>
      </c>
    </row>
    <row r="199" spans="2:23" ht="28.5" x14ac:dyDescent="0.25">
      <c r="B199" s="178"/>
      <c r="C199" s="178"/>
      <c r="D199" s="178"/>
      <c r="E199" s="102" t="s">
        <v>233</v>
      </c>
      <c r="F199" s="104" t="s">
        <v>232</v>
      </c>
      <c r="G199" s="102" t="s">
        <v>215</v>
      </c>
      <c r="H199" s="102" t="s">
        <v>234</v>
      </c>
      <c r="I199" s="102" t="s">
        <v>771</v>
      </c>
      <c r="J199" s="102" t="s">
        <v>766</v>
      </c>
      <c r="K199" s="102" t="s">
        <v>786</v>
      </c>
      <c r="L199" s="102" t="s">
        <v>766</v>
      </c>
      <c r="M199" s="102">
        <v>2023</v>
      </c>
      <c r="N199" s="102">
        <v>2023</v>
      </c>
      <c r="O199" s="102" t="s">
        <v>773</v>
      </c>
      <c r="P199" s="102"/>
      <c r="Q199" s="102">
        <v>320</v>
      </c>
      <c r="R199" s="102" t="s">
        <v>773</v>
      </c>
      <c r="S199" s="102"/>
      <c r="T199" s="102">
        <v>4.8</v>
      </c>
      <c r="U199" s="103" t="s">
        <v>767</v>
      </c>
      <c r="V199" s="102" t="s">
        <v>770</v>
      </c>
      <c r="W199" s="102" t="s">
        <v>777</v>
      </c>
    </row>
    <row r="200" spans="2:23" ht="42.75" x14ac:dyDescent="0.25">
      <c r="B200" s="178"/>
      <c r="C200" s="178"/>
      <c r="D200" s="178"/>
      <c r="E200" s="102" t="s">
        <v>393</v>
      </c>
      <c r="F200" s="104" t="s">
        <v>392</v>
      </c>
      <c r="G200" s="102" t="s">
        <v>244</v>
      </c>
      <c r="H200" s="102" t="s">
        <v>251</v>
      </c>
      <c r="I200" s="102" t="s">
        <v>771</v>
      </c>
      <c r="J200" s="102" t="s">
        <v>770</v>
      </c>
      <c r="K200" s="102" t="s">
        <v>769</v>
      </c>
      <c r="L200" s="102" t="s">
        <v>766</v>
      </c>
      <c r="M200" s="102">
        <v>2026</v>
      </c>
      <c r="N200" s="102">
        <v>2026</v>
      </c>
      <c r="O200" s="102" t="s">
        <v>768</v>
      </c>
      <c r="P200" s="102">
        <v>122</v>
      </c>
      <c r="Q200" s="102"/>
      <c r="R200" s="102" t="s">
        <v>768</v>
      </c>
      <c r="S200" s="102">
        <v>7</v>
      </c>
      <c r="T200" s="102"/>
      <c r="U200" s="103" t="s">
        <v>767</v>
      </c>
      <c r="V200" s="102" t="s">
        <v>770</v>
      </c>
      <c r="W200" s="102" t="s">
        <v>777</v>
      </c>
    </row>
    <row r="201" spans="2:23" ht="42.75" x14ac:dyDescent="0.25">
      <c r="B201" s="178"/>
      <c r="C201" s="178"/>
      <c r="D201" s="178"/>
      <c r="E201" s="102" t="s">
        <v>811</v>
      </c>
      <c r="F201" s="104" t="s">
        <v>810</v>
      </c>
      <c r="G201" s="102" t="s">
        <v>244</v>
      </c>
      <c r="H201" s="102" t="s">
        <v>251</v>
      </c>
      <c r="I201" s="102" t="s">
        <v>771</v>
      </c>
      <c r="J201" s="102" t="s">
        <v>770</v>
      </c>
      <c r="K201" s="102" t="s">
        <v>769</v>
      </c>
      <c r="L201" s="102" t="s">
        <v>770</v>
      </c>
      <c r="M201" s="102">
        <v>2029</v>
      </c>
      <c r="N201" s="102">
        <v>2029</v>
      </c>
      <c r="O201" s="102" t="s">
        <v>768</v>
      </c>
      <c r="P201" s="102">
        <v>80</v>
      </c>
      <c r="Q201" s="102"/>
      <c r="R201" s="102" t="s">
        <v>768</v>
      </c>
      <c r="S201" s="102">
        <v>4.68</v>
      </c>
      <c r="T201" s="102"/>
      <c r="U201" s="103" t="s">
        <v>767</v>
      </c>
      <c r="V201" s="102" t="s">
        <v>770</v>
      </c>
      <c r="W201" s="102" t="s">
        <v>777</v>
      </c>
    </row>
    <row r="202" spans="2:23" x14ac:dyDescent="0.25">
      <c r="B202" s="178"/>
      <c r="C202" s="178"/>
      <c r="D202" s="178"/>
      <c r="E202" s="102" t="s">
        <v>755</v>
      </c>
      <c r="F202" s="104" t="s">
        <v>754</v>
      </c>
      <c r="G202" s="102" t="s">
        <v>68</v>
      </c>
      <c r="H202" s="102" t="s">
        <v>756</v>
      </c>
      <c r="I202" s="102" t="s">
        <v>771</v>
      </c>
      <c r="J202" s="102" t="s">
        <v>770</v>
      </c>
      <c r="K202" s="102" t="s">
        <v>769</v>
      </c>
      <c r="L202" s="102" t="s">
        <v>770</v>
      </c>
      <c r="M202" s="102">
        <v>2026</v>
      </c>
      <c r="N202" s="102">
        <v>2026</v>
      </c>
      <c r="O202" s="102" t="s">
        <v>773</v>
      </c>
      <c r="P202" s="102"/>
      <c r="Q202" s="102"/>
      <c r="R202" s="102" t="s">
        <v>773</v>
      </c>
      <c r="S202" s="102"/>
      <c r="T202" s="102"/>
      <c r="U202" s="103" t="s">
        <v>767</v>
      </c>
      <c r="V202" s="102" t="s">
        <v>770</v>
      </c>
      <c r="W202" s="102" t="s">
        <v>777</v>
      </c>
    </row>
    <row r="203" spans="2:23" ht="28.5" x14ac:dyDescent="0.25">
      <c r="B203" s="178"/>
      <c r="C203" s="178"/>
      <c r="D203" s="178"/>
      <c r="E203" s="102" t="s">
        <v>809</v>
      </c>
      <c r="F203" s="104" t="s">
        <v>808</v>
      </c>
      <c r="G203" s="102" t="s">
        <v>109</v>
      </c>
      <c r="H203" s="102" t="s">
        <v>807</v>
      </c>
      <c r="I203" s="102" t="s">
        <v>771</v>
      </c>
      <c r="J203" s="102" t="s">
        <v>770</v>
      </c>
      <c r="K203" s="102" t="s">
        <v>769</v>
      </c>
      <c r="L203" s="102" t="s">
        <v>770</v>
      </c>
      <c r="M203" s="102">
        <v>2024</v>
      </c>
      <c r="N203" s="102">
        <v>2024</v>
      </c>
      <c r="O203" s="102" t="s">
        <v>773</v>
      </c>
      <c r="P203" s="102"/>
      <c r="Q203" s="102"/>
      <c r="R203" s="102" t="s">
        <v>773</v>
      </c>
      <c r="S203" s="102"/>
      <c r="T203" s="102"/>
      <c r="U203" s="103" t="s">
        <v>769</v>
      </c>
      <c r="V203" s="102" t="s">
        <v>766</v>
      </c>
      <c r="W203" s="102" t="s">
        <v>806</v>
      </c>
    </row>
    <row r="204" spans="2:23" x14ac:dyDescent="0.25">
      <c r="B204" s="178"/>
      <c r="C204" s="178"/>
      <c r="D204" s="178"/>
      <c r="E204" s="102" t="s">
        <v>709</v>
      </c>
      <c r="F204" s="104" t="s">
        <v>708</v>
      </c>
      <c r="G204" s="102" t="s">
        <v>109</v>
      </c>
      <c r="H204" s="102" t="s">
        <v>710</v>
      </c>
      <c r="I204" s="102" t="s">
        <v>771</v>
      </c>
      <c r="J204" s="102" t="s">
        <v>770</v>
      </c>
      <c r="K204" s="102" t="s">
        <v>769</v>
      </c>
      <c r="L204" s="102" t="s">
        <v>770</v>
      </c>
      <c r="M204" s="102">
        <v>2023</v>
      </c>
      <c r="N204" s="102">
        <v>2023</v>
      </c>
      <c r="O204" s="102" t="s">
        <v>773</v>
      </c>
      <c r="P204" s="102"/>
      <c r="Q204" s="102"/>
      <c r="R204" s="102" t="s">
        <v>773</v>
      </c>
      <c r="S204" s="102"/>
      <c r="T204" s="102"/>
      <c r="U204" s="103" t="s">
        <v>767</v>
      </c>
      <c r="V204" s="102" t="s">
        <v>770</v>
      </c>
      <c r="W204" s="102" t="s">
        <v>777</v>
      </c>
    </row>
    <row r="205" spans="2:23" ht="28.5" x14ac:dyDescent="0.25">
      <c r="B205" s="178"/>
      <c r="C205" s="178"/>
      <c r="D205" s="178"/>
      <c r="E205" s="102" t="s">
        <v>654</v>
      </c>
      <c r="F205" s="104" t="s">
        <v>655</v>
      </c>
      <c r="G205" s="102" t="s">
        <v>167</v>
      </c>
      <c r="H205" s="102" t="s">
        <v>166</v>
      </c>
      <c r="I205" s="102" t="s">
        <v>771</v>
      </c>
      <c r="J205" s="102" t="s">
        <v>766</v>
      </c>
      <c r="K205" s="102" t="s">
        <v>805</v>
      </c>
      <c r="L205" s="102" t="s">
        <v>766</v>
      </c>
      <c r="M205" s="102">
        <v>2024</v>
      </c>
      <c r="N205" s="102">
        <v>2024</v>
      </c>
      <c r="O205" s="102" t="s">
        <v>768</v>
      </c>
      <c r="P205" s="102">
        <v>75</v>
      </c>
      <c r="Q205" s="102"/>
      <c r="R205" s="102" t="s">
        <v>768</v>
      </c>
      <c r="S205" s="102">
        <v>7</v>
      </c>
      <c r="T205" s="102"/>
      <c r="U205" s="103" t="s">
        <v>767</v>
      </c>
      <c r="V205" s="102" t="s">
        <v>766</v>
      </c>
      <c r="W205" s="102" t="s">
        <v>804</v>
      </c>
    </row>
    <row r="206" spans="2:23" x14ac:dyDescent="0.25">
      <c r="B206" s="178"/>
      <c r="C206" s="178"/>
      <c r="D206" s="178"/>
      <c r="E206" s="102" t="s">
        <v>712</v>
      </c>
      <c r="F206" s="104" t="s">
        <v>711</v>
      </c>
      <c r="G206" s="102" t="s">
        <v>39</v>
      </c>
      <c r="H206" s="102" t="s">
        <v>632</v>
      </c>
      <c r="I206" s="102" t="s">
        <v>771</v>
      </c>
      <c r="J206" s="102" t="s">
        <v>770</v>
      </c>
      <c r="K206" s="102" t="s">
        <v>769</v>
      </c>
      <c r="L206" s="102" t="s">
        <v>770</v>
      </c>
      <c r="M206" s="102">
        <v>2024</v>
      </c>
      <c r="N206" s="102">
        <v>2024</v>
      </c>
      <c r="O206" s="102" t="s">
        <v>773</v>
      </c>
      <c r="P206" s="102"/>
      <c r="Q206" s="102"/>
      <c r="R206" s="102" t="s">
        <v>773</v>
      </c>
      <c r="S206" s="102"/>
      <c r="T206" s="102"/>
      <c r="U206" s="103" t="s">
        <v>767</v>
      </c>
      <c r="V206" s="102" t="s">
        <v>770</v>
      </c>
      <c r="W206" s="102" t="s">
        <v>777</v>
      </c>
    </row>
    <row r="207" spans="2:23" ht="28.5" x14ac:dyDescent="0.25">
      <c r="B207" s="178"/>
      <c r="C207" s="178"/>
      <c r="D207" s="178"/>
      <c r="E207" s="102" t="s">
        <v>803</v>
      </c>
      <c r="F207" s="104" t="s">
        <v>802</v>
      </c>
      <c r="G207" s="102" t="s">
        <v>56</v>
      </c>
      <c r="H207" s="102" t="s">
        <v>801</v>
      </c>
      <c r="I207" s="102" t="s">
        <v>771</v>
      </c>
      <c r="J207" s="102" t="s">
        <v>770</v>
      </c>
      <c r="K207" s="102" t="s">
        <v>769</v>
      </c>
      <c r="L207" s="102" t="s">
        <v>770</v>
      </c>
      <c r="M207" s="102">
        <v>2022</v>
      </c>
      <c r="N207" s="102">
        <v>2022</v>
      </c>
      <c r="O207" s="102" t="s">
        <v>768</v>
      </c>
      <c r="P207" s="102">
        <v>44</v>
      </c>
      <c r="Q207" s="102"/>
      <c r="R207" s="102" t="s">
        <v>768</v>
      </c>
      <c r="S207" s="102">
        <v>3.7</v>
      </c>
      <c r="T207" s="102"/>
      <c r="U207" s="103" t="s">
        <v>767</v>
      </c>
      <c r="V207" s="102" t="s">
        <v>766</v>
      </c>
      <c r="W207" s="102" t="s">
        <v>800</v>
      </c>
    </row>
    <row r="208" spans="2:23" ht="28.5" x14ac:dyDescent="0.25">
      <c r="B208" s="178"/>
      <c r="C208" s="178"/>
      <c r="D208" s="178"/>
      <c r="E208" s="102" t="s">
        <v>714</v>
      </c>
      <c r="F208" s="104" t="s">
        <v>713</v>
      </c>
      <c r="G208" s="102" t="s">
        <v>109</v>
      </c>
      <c r="H208" s="102" t="s">
        <v>715</v>
      </c>
      <c r="I208" s="102" t="s">
        <v>771</v>
      </c>
      <c r="J208" s="102" t="s">
        <v>770</v>
      </c>
      <c r="K208" s="102" t="s">
        <v>769</v>
      </c>
      <c r="L208" s="102" t="s">
        <v>770</v>
      </c>
      <c r="M208" s="102">
        <v>2021</v>
      </c>
      <c r="N208" s="102">
        <v>2021</v>
      </c>
      <c r="O208" s="102" t="s">
        <v>768</v>
      </c>
      <c r="P208" s="102">
        <v>400</v>
      </c>
      <c r="Q208" s="102"/>
      <c r="R208" s="102" t="s">
        <v>768</v>
      </c>
      <c r="S208" s="102">
        <v>20</v>
      </c>
      <c r="T208" s="102"/>
      <c r="U208" s="103" t="s">
        <v>769</v>
      </c>
      <c r="V208" s="102" t="s">
        <v>770</v>
      </c>
      <c r="W208" s="102" t="s">
        <v>777</v>
      </c>
    </row>
    <row r="209" spans="2:23" ht="42.75" x14ac:dyDescent="0.25">
      <c r="B209" s="178"/>
      <c r="C209" s="178"/>
      <c r="D209" s="178"/>
      <c r="E209" s="102" t="s">
        <v>717</v>
      </c>
      <c r="F209" s="104" t="s">
        <v>716</v>
      </c>
      <c r="G209" s="102" t="s">
        <v>109</v>
      </c>
      <c r="H209" s="102" t="s">
        <v>799</v>
      </c>
      <c r="I209" s="102" t="s">
        <v>771</v>
      </c>
      <c r="J209" s="102" t="s">
        <v>770</v>
      </c>
      <c r="K209" s="102" t="s">
        <v>769</v>
      </c>
      <c r="L209" s="102" t="s">
        <v>770</v>
      </c>
      <c r="M209" s="102">
        <v>2022</v>
      </c>
      <c r="N209" s="102">
        <v>2028</v>
      </c>
      <c r="O209" s="102" t="s">
        <v>773</v>
      </c>
      <c r="P209" s="102"/>
      <c r="Q209" s="102"/>
      <c r="R209" s="102" t="s">
        <v>773</v>
      </c>
      <c r="S209" s="102"/>
      <c r="T209" s="102"/>
      <c r="U209" s="103" t="s">
        <v>767</v>
      </c>
      <c r="V209" s="102" t="s">
        <v>770</v>
      </c>
      <c r="W209" s="102" t="s">
        <v>777</v>
      </c>
    </row>
    <row r="210" spans="2:23" x14ac:dyDescent="0.25">
      <c r="B210" s="178"/>
      <c r="C210" s="178"/>
      <c r="D210" s="178"/>
      <c r="E210" s="102" t="s">
        <v>719</v>
      </c>
      <c r="F210" s="104" t="s">
        <v>718</v>
      </c>
      <c r="G210" s="102" t="s">
        <v>39</v>
      </c>
      <c r="H210" s="102" t="s">
        <v>632</v>
      </c>
      <c r="I210" s="102" t="s">
        <v>771</v>
      </c>
      <c r="J210" s="102" t="s">
        <v>770</v>
      </c>
      <c r="K210" s="102" t="s">
        <v>769</v>
      </c>
      <c r="L210" s="102" t="s">
        <v>770</v>
      </c>
      <c r="M210" s="102">
        <v>2024</v>
      </c>
      <c r="N210" s="102">
        <v>2024</v>
      </c>
      <c r="O210" s="102" t="s">
        <v>773</v>
      </c>
      <c r="P210" s="102"/>
      <c r="Q210" s="102"/>
      <c r="R210" s="102" t="s">
        <v>773</v>
      </c>
      <c r="S210" s="102"/>
      <c r="T210" s="102"/>
      <c r="U210" s="103" t="s">
        <v>767</v>
      </c>
      <c r="V210" s="102" t="s">
        <v>770</v>
      </c>
      <c r="W210" s="102" t="s">
        <v>777</v>
      </c>
    </row>
    <row r="211" spans="2:23" x14ac:dyDescent="0.25">
      <c r="B211" s="178"/>
      <c r="C211" s="178"/>
      <c r="D211" s="178"/>
      <c r="E211" s="102" t="s">
        <v>680</v>
      </c>
      <c r="F211" s="104" t="s">
        <v>679</v>
      </c>
      <c r="G211" s="102" t="s">
        <v>39</v>
      </c>
      <c r="H211" s="102" t="s">
        <v>798</v>
      </c>
      <c r="I211" s="102" t="s">
        <v>771</v>
      </c>
      <c r="J211" s="102" t="s">
        <v>770</v>
      </c>
      <c r="K211" s="102" t="s">
        <v>769</v>
      </c>
      <c r="L211" s="102" t="s">
        <v>770</v>
      </c>
      <c r="M211" s="102">
        <v>2023</v>
      </c>
      <c r="N211" s="102">
        <v>2023</v>
      </c>
      <c r="O211" s="102" t="s">
        <v>773</v>
      </c>
      <c r="P211" s="102"/>
      <c r="Q211" s="102"/>
      <c r="R211" s="102" t="s">
        <v>773</v>
      </c>
      <c r="S211" s="102"/>
      <c r="T211" s="102"/>
      <c r="U211" s="103" t="s">
        <v>769</v>
      </c>
      <c r="V211" s="102" t="s">
        <v>770</v>
      </c>
      <c r="W211" s="102" t="s">
        <v>777</v>
      </c>
    </row>
    <row r="212" spans="2:23" x14ac:dyDescent="0.25">
      <c r="B212" s="178"/>
      <c r="C212" s="178"/>
      <c r="D212" s="178"/>
      <c r="E212" s="102" t="s">
        <v>682</v>
      </c>
      <c r="F212" s="104" t="s">
        <v>681</v>
      </c>
      <c r="G212" s="102" t="s">
        <v>39</v>
      </c>
      <c r="H212" s="102" t="s">
        <v>798</v>
      </c>
      <c r="I212" s="102" t="s">
        <v>771</v>
      </c>
      <c r="J212" s="102" t="s">
        <v>770</v>
      </c>
      <c r="K212" s="102" t="s">
        <v>769</v>
      </c>
      <c r="L212" s="102" t="s">
        <v>770</v>
      </c>
      <c r="M212" s="102">
        <v>2023</v>
      </c>
      <c r="N212" s="102">
        <v>2023</v>
      </c>
      <c r="O212" s="102" t="s">
        <v>773</v>
      </c>
      <c r="P212" s="102"/>
      <c r="Q212" s="102"/>
      <c r="R212" s="102" t="s">
        <v>773</v>
      </c>
      <c r="S212" s="102"/>
      <c r="T212" s="102"/>
      <c r="U212" s="103" t="s">
        <v>769</v>
      </c>
      <c r="V212" s="102" t="s">
        <v>770</v>
      </c>
      <c r="W212" s="102" t="s">
        <v>777</v>
      </c>
    </row>
    <row r="213" spans="2:23" x14ac:dyDescent="0.25">
      <c r="B213" s="178"/>
      <c r="C213" s="178"/>
      <c r="D213" s="178"/>
      <c r="E213" s="102" t="s">
        <v>758</v>
      </c>
      <c r="F213" s="104" t="s">
        <v>757</v>
      </c>
      <c r="G213" s="102" t="s">
        <v>56</v>
      </c>
      <c r="H213" s="102" t="s">
        <v>662</v>
      </c>
      <c r="I213" s="102" t="s">
        <v>771</v>
      </c>
      <c r="J213" s="102" t="s">
        <v>770</v>
      </c>
      <c r="K213" s="102" t="s">
        <v>769</v>
      </c>
      <c r="L213" s="102" t="s">
        <v>770</v>
      </c>
      <c r="M213" s="102">
        <v>2022</v>
      </c>
      <c r="N213" s="102">
        <v>2022</v>
      </c>
      <c r="O213" s="102" t="s">
        <v>773</v>
      </c>
      <c r="P213" s="102"/>
      <c r="Q213" s="102"/>
      <c r="R213" s="102" t="s">
        <v>773</v>
      </c>
      <c r="S213" s="102"/>
      <c r="T213" s="102"/>
      <c r="U213" s="103" t="s">
        <v>769</v>
      </c>
      <c r="V213" s="102" t="s">
        <v>770</v>
      </c>
      <c r="W213" s="102" t="s">
        <v>777</v>
      </c>
    </row>
    <row r="214" spans="2:23" x14ac:dyDescent="0.25">
      <c r="B214" s="178"/>
      <c r="C214" s="178"/>
      <c r="D214" s="178"/>
      <c r="E214" s="102" t="s">
        <v>684</v>
      </c>
      <c r="F214" s="104" t="s">
        <v>683</v>
      </c>
      <c r="G214" s="102" t="s">
        <v>39</v>
      </c>
      <c r="H214" s="102" t="s">
        <v>798</v>
      </c>
      <c r="I214" s="102" t="s">
        <v>771</v>
      </c>
      <c r="J214" s="102" t="s">
        <v>770</v>
      </c>
      <c r="K214" s="102" t="s">
        <v>769</v>
      </c>
      <c r="L214" s="102" t="s">
        <v>770</v>
      </c>
      <c r="M214" s="102">
        <v>2022</v>
      </c>
      <c r="N214" s="102">
        <v>2022</v>
      </c>
      <c r="O214" s="102" t="s">
        <v>773</v>
      </c>
      <c r="P214" s="102"/>
      <c r="Q214" s="102"/>
      <c r="R214" s="102" t="s">
        <v>773</v>
      </c>
      <c r="S214" s="102"/>
      <c r="T214" s="102"/>
      <c r="U214" s="103" t="s">
        <v>769</v>
      </c>
      <c r="V214" s="102" t="s">
        <v>770</v>
      </c>
      <c r="W214" s="102" t="s">
        <v>777</v>
      </c>
    </row>
    <row r="215" spans="2:23" x14ac:dyDescent="0.25">
      <c r="B215" s="178"/>
      <c r="C215" s="178"/>
      <c r="D215" s="178"/>
      <c r="E215" s="102" t="s">
        <v>721</v>
      </c>
      <c r="F215" s="104" t="s">
        <v>720</v>
      </c>
      <c r="G215" s="102" t="s">
        <v>109</v>
      </c>
      <c r="H215" s="102" t="s">
        <v>715</v>
      </c>
      <c r="I215" s="102" t="s">
        <v>771</v>
      </c>
      <c r="J215" s="102" t="s">
        <v>770</v>
      </c>
      <c r="K215" s="102" t="s">
        <v>769</v>
      </c>
      <c r="L215" s="102" t="s">
        <v>770</v>
      </c>
      <c r="M215" s="102">
        <v>2023</v>
      </c>
      <c r="N215" s="102">
        <v>2023</v>
      </c>
      <c r="O215" s="102" t="s">
        <v>773</v>
      </c>
      <c r="P215" s="102"/>
      <c r="Q215" s="102"/>
      <c r="R215" s="102" t="s">
        <v>773</v>
      </c>
      <c r="S215" s="102"/>
      <c r="T215" s="102"/>
      <c r="U215" s="103" t="s">
        <v>769</v>
      </c>
      <c r="V215" s="102" t="s">
        <v>770</v>
      </c>
      <c r="W215" s="102" t="s">
        <v>777</v>
      </c>
    </row>
    <row r="216" spans="2:23" x14ac:dyDescent="0.25">
      <c r="B216" s="178"/>
      <c r="C216" s="178"/>
      <c r="D216" s="178"/>
      <c r="E216" s="102" t="s">
        <v>734</v>
      </c>
      <c r="F216" s="104" t="s">
        <v>733</v>
      </c>
      <c r="G216" s="102" t="s">
        <v>56</v>
      </c>
      <c r="H216" s="102" t="s">
        <v>55</v>
      </c>
      <c r="I216" s="102" t="s">
        <v>771</v>
      </c>
      <c r="J216" s="102" t="s">
        <v>770</v>
      </c>
      <c r="K216" s="102" t="s">
        <v>769</v>
      </c>
      <c r="L216" s="102" t="s">
        <v>770</v>
      </c>
      <c r="M216" s="102">
        <v>2025</v>
      </c>
      <c r="N216" s="102">
        <v>2025</v>
      </c>
      <c r="O216" s="102" t="s">
        <v>773</v>
      </c>
      <c r="P216" s="102"/>
      <c r="Q216" s="102"/>
      <c r="R216" s="102" t="s">
        <v>773</v>
      </c>
      <c r="S216" s="102"/>
      <c r="T216" s="102"/>
      <c r="U216" s="103" t="s">
        <v>769</v>
      </c>
      <c r="V216" s="102" t="s">
        <v>770</v>
      </c>
      <c r="W216" s="102" t="s">
        <v>777</v>
      </c>
    </row>
    <row r="217" spans="2:23" x14ac:dyDescent="0.25">
      <c r="B217" s="178"/>
      <c r="C217" s="178"/>
      <c r="D217" s="178"/>
      <c r="E217" s="102" t="s">
        <v>723</v>
      </c>
      <c r="F217" s="104" t="s">
        <v>722</v>
      </c>
      <c r="G217" s="102" t="s">
        <v>56</v>
      </c>
      <c r="H217" s="102" t="s">
        <v>55</v>
      </c>
      <c r="I217" s="102" t="s">
        <v>771</v>
      </c>
      <c r="J217" s="102" t="s">
        <v>770</v>
      </c>
      <c r="K217" s="102" t="s">
        <v>769</v>
      </c>
      <c r="L217" s="102" t="s">
        <v>770</v>
      </c>
      <c r="M217" s="102">
        <v>2025</v>
      </c>
      <c r="N217" s="102">
        <v>2025</v>
      </c>
      <c r="O217" s="102" t="s">
        <v>773</v>
      </c>
      <c r="P217" s="102"/>
      <c r="Q217" s="102"/>
      <c r="R217" s="102" t="s">
        <v>773</v>
      </c>
      <c r="S217" s="102"/>
      <c r="T217" s="102"/>
      <c r="U217" s="103" t="s">
        <v>769</v>
      </c>
      <c r="V217" s="102" t="s">
        <v>770</v>
      </c>
      <c r="W217" s="102" t="s">
        <v>777</v>
      </c>
    </row>
    <row r="218" spans="2:23" ht="28.5" x14ac:dyDescent="0.25">
      <c r="B218" s="178"/>
      <c r="C218" s="178"/>
      <c r="D218" s="178"/>
      <c r="E218" s="102" t="s">
        <v>797</v>
      </c>
      <c r="F218" s="104" t="s">
        <v>796</v>
      </c>
      <c r="G218" s="102" t="s">
        <v>244</v>
      </c>
      <c r="H218" s="102" t="s">
        <v>289</v>
      </c>
      <c r="I218" s="102" t="s">
        <v>771</v>
      </c>
      <c r="J218" s="102" t="s">
        <v>770</v>
      </c>
      <c r="K218" s="102" t="s">
        <v>769</v>
      </c>
      <c r="L218" s="102" t="s">
        <v>770</v>
      </c>
      <c r="M218" s="102">
        <v>2026</v>
      </c>
      <c r="N218" s="102">
        <v>2026</v>
      </c>
      <c r="O218" s="102" t="s">
        <v>768</v>
      </c>
      <c r="P218" s="102">
        <v>405</v>
      </c>
      <c r="Q218" s="102"/>
      <c r="R218" s="102" t="s">
        <v>768</v>
      </c>
      <c r="S218" s="102">
        <v>2.8</v>
      </c>
      <c r="T218" s="102"/>
      <c r="U218" s="103" t="s">
        <v>769</v>
      </c>
      <c r="V218" s="102" t="s">
        <v>770</v>
      </c>
      <c r="W218" s="102" t="s">
        <v>777</v>
      </c>
    </row>
    <row r="219" spans="2:23" ht="28.5" x14ac:dyDescent="0.25">
      <c r="B219" s="178"/>
      <c r="C219" s="178"/>
      <c r="D219" s="178"/>
      <c r="E219" s="102" t="s">
        <v>742</v>
      </c>
      <c r="F219" s="104" t="s">
        <v>741</v>
      </c>
      <c r="G219" s="102" t="s">
        <v>109</v>
      </c>
      <c r="H219" s="102" t="s">
        <v>114</v>
      </c>
      <c r="I219" s="102" t="s">
        <v>771</v>
      </c>
      <c r="J219" s="102" t="s">
        <v>770</v>
      </c>
      <c r="K219" s="102" t="s">
        <v>769</v>
      </c>
      <c r="L219" s="102" t="s">
        <v>770</v>
      </c>
      <c r="M219" s="102">
        <v>2023</v>
      </c>
      <c r="N219" s="102">
        <v>2025</v>
      </c>
      <c r="O219" s="102" t="s">
        <v>773</v>
      </c>
      <c r="P219" s="102"/>
      <c r="Q219" s="102"/>
      <c r="R219" s="102" t="s">
        <v>773</v>
      </c>
      <c r="S219" s="102"/>
      <c r="T219" s="102"/>
      <c r="U219" s="103" t="s">
        <v>767</v>
      </c>
      <c r="V219" s="102" t="s">
        <v>770</v>
      </c>
      <c r="W219" s="102" t="s">
        <v>777</v>
      </c>
    </row>
    <row r="220" spans="2:23" ht="28.5" x14ac:dyDescent="0.25">
      <c r="B220" s="178"/>
      <c r="C220" s="178"/>
      <c r="D220" s="178"/>
      <c r="E220" s="102" t="s">
        <v>744</v>
      </c>
      <c r="F220" s="104" t="s">
        <v>743</v>
      </c>
      <c r="G220" s="102" t="s">
        <v>109</v>
      </c>
      <c r="H220" s="102" t="s">
        <v>114</v>
      </c>
      <c r="I220" s="102" t="s">
        <v>771</v>
      </c>
      <c r="J220" s="102" t="s">
        <v>770</v>
      </c>
      <c r="K220" s="102" t="s">
        <v>769</v>
      </c>
      <c r="L220" s="102" t="s">
        <v>770</v>
      </c>
      <c r="M220" s="102">
        <v>2020</v>
      </c>
      <c r="N220" s="102">
        <v>2025</v>
      </c>
      <c r="O220" s="102" t="s">
        <v>773</v>
      </c>
      <c r="P220" s="102"/>
      <c r="Q220" s="102"/>
      <c r="R220" s="102" t="s">
        <v>773</v>
      </c>
      <c r="S220" s="102"/>
      <c r="T220" s="102"/>
      <c r="U220" s="103" t="s">
        <v>767</v>
      </c>
      <c r="V220" s="102" t="s">
        <v>770</v>
      </c>
      <c r="W220" s="102" t="s">
        <v>777</v>
      </c>
    </row>
    <row r="221" spans="2:23" x14ac:dyDescent="0.25">
      <c r="B221" s="178"/>
      <c r="C221" s="178"/>
      <c r="D221" s="178"/>
      <c r="E221" s="102" t="s">
        <v>736</v>
      </c>
      <c r="F221" s="104" t="s">
        <v>735</v>
      </c>
      <c r="G221" s="102" t="s">
        <v>109</v>
      </c>
      <c r="H221" s="102" t="s">
        <v>737</v>
      </c>
      <c r="I221" s="102" t="s">
        <v>771</v>
      </c>
      <c r="J221" s="102" t="s">
        <v>770</v>
      </c>
      <c r="K221" s="102" t="s">
        <v>769</v>
      </c>
      <c r="L221" s="102" t="s">
        <v>770</v>
      </c>
      <c r="M221" s="102">
        <v>2022</v>
      </c>
      <c r="N221" s="102">
        <v>2022</v>
      </c>
      <c r="O221" s="102" t="s">
        <v>773</v>
      </c>
      <c r="P221" s="102"/>
      <c r="Q221" s="102"/>
      <c r="R221" s="102" t="s">
        <v>773</v>
      </c>
      <c r="S221" s="102"/>
      <c r="T221" s="102"/>
      <c r="U221" s="103" t="s">
        <v>767</v>
      </c>
      <c r="V221" s="102" t="s">
        <v>770</v>
      </c>
      <c r="W221" s="102" t="s">
        <v>777</v>
      </c>
    </row>
    <row r="222" spans="2:23" ht="28.5" x14ac:dyDescent="0.25">
      <c r="B222" s="178"/>
      <c r="C222" s="178"/>
      <c r="D222" s="178"/>
      <c r="E222" s="102" t="s">
        <v>739</v>
      </c>
      <c r="F222" s="104" t="s">
        <v>738</v>
      </c>
      <c r="G222" s="102" t="s">
        <v>62</v>
      </c>
      <c r="H222" s="102" t="s">
        <v>740</v>
      </c>
      <c r="I222" s="102" t="s">
        <v>771</v>
      </c>
      <c r="J222" s="102" t="s">
        <v>770</v>
      </c>
      <c r="K222" s="102" t="s">
        <v>769</v>
      </c>
      <c r="L222" s="102" t="s">
        <v>770</v>
      </c>
      <c r="M222" s="102">
        <v>2029</v>
      </c>
      <c r="N222" s="102">
        <v>2029</v>
      </c>
      <c r="O222" s="102" t="s">
        <v>773</v>
      </c>
      <c r="P222" s="102"/>
      <c r="Q222" s="102"/>
      <c r="R222" s="102" t="s">
        <v>773</v>
      </c>
      <c r="S222" s="102"/>
      <c r="T222" s="102"/>
      <c r="U222" s="103" t="s">
        <v>769</v>
      </c>
      <c r="V222" s="102" t="s">
        <v>770</v>
      </c>
      <c r="W222" s="102" t="s">
        <v>777</v>
      </c>
    </row>
    <row r="223" spans="2:23" ht="28.5" x14ac:dyDescent="0.25">
      <c r="B223" s="178"/>
      <c r="C223" s="178"/>
      <c r="D223" s="178"/>
      <c r="E223" s="102" t="s">
        <v>476</v>
      </c>
      <c r="F223" s="104" t="s">
        <v>475</v>
      </c>
      <c r="G223" s="102" t="s">
        <v>215</v>
      </c>
      <c r="H223" s="102" t="s">
        <v>448</v>
      </c>
      <c r="I223" s="102" t="s">
        <v>771</v>
      </c>
      <c r="J223" s="102" t="s">
        <v>770</v>
      </c>
      <c r="K223" s="102" t="s">
        <v>769</v>
      </c>
      <c r="L223" s="102" t="s">
        <v>766</v>
      </c>
      <c r="M223" s="102">
        <v>2025</v>
      </c>
      <c r="N223" s="102">
        <v>2025</v>
      </c>
      <c r="O223" s="102" t="s">
        <v>768</v>
      </c>
      <c r="P223" s="102">
        <v>1035</v>
      </c>
      <c r="Q223" s="102"/>
      <c r="R223" s="102" t="s">
        <v>768</v>
      </c>
      <c r="S223" s="102">
        <v>50</v>
      </c>
      <c r="T223" s="102"/>
      <c r="U223" s="103" t="s">
        <v>767</v>
      </c>
      <c r="V223" s="102" t="s">
        <v>770</v>
      </c>
      <c r="W223" s="102" t="s">
        <v>777</v>
      </c>
    </row>
    <row r="224" spans="2:23" x14ac:dyDescent="0.25">
      <c r="B224" s="178"/>
      <c r="C224" s="178"/>
      <c r="D224" s="178"/>
      <c r="E224" s="102" t="s">
        <v>795</v>
      </c>
      <c r="F224" s="104" t="s">
        <v>794</v>
      </c>
      <c r="G224" s="102" t="s">
        <v>129</v>
      </c>
      <c r="H224" s="102" t="s">
        <v>128</v>
      </c>
      <c r="I224" s="102" t="s">
        <v>771</v>
      </c>
      <c r="J224" s="102" t="s">
        <v>770</v>
      </c>
      <c r="K224" s="102" t="s">
        <v>769</v>
      </c>
      <c r="L224" s="102" t="s">
        <v>770</v>
      </c>
      <c r="M224" s="102">
        <v>2026</v>
      </c>
      <c r="N224" s="102">
        <v>2026</v>
      </c>
      <c r="O224" s="102" t="s">
        <v>773</v>
      </c>
      <c r="P224" s="102"/>
      <c r="Q224" s="102"/>
      <c r="R224" s="102" t="s">
        <v>773</v>
      </c>
      <c r="S224" s="102"/>
      <c r="T224" s="102"/>
      <c r="U224" s="103" t="s">
        <v>767</v>
      </c>
      <c r="V224" s="102" t="s">
        <v>766</v>
      </c>
      <c r="W224" s="102" t="s">
        <v>777</v>
      </c>
    </row>
    <row r="225" spans="2:23" x14ac:dyDescent="0.25">
      <c r="B225" s="178"/>
      <c r="C225" s="178"/>
      <c r="D225" s="178"/>
      <c r="E225" s="102" t="s">
        <v>379</v>
      </c>
      <c r="F225" s="104" t="s">
        <v>378</v>
      </c>
      <c r="G225" s="102" t="s">
        <v>129</v>
      </c>
      <c r="H225" s="102" t="s">
        <v>128</v>
      </c>
      <c r="I225" s="102" t="s">
        <v>771</v>
      </c>
      <c r="J225" s="102" t="s">
        <v>770</v>
      </c>
      <c r="K225" s="102" t="s">
        <v>769</v>
      </c>
      <c r="L225" s="102" t="s">
        <v>766</v>
      </c>
      <c r="M225" s="102">
        <v>2025</v>
      </c>
      <c r="N225" s="102">
        <v>2025</v>
      </c>
      <c r="O225" s="102" t="s">
        <v>773</v>
      </c>
      <c r="P225" s="102"/>
      <c r="Q225" s="102">
        <v>620</v>
      </c>
      <c r="R225" s="102" t="s">
        <v>773</v>
      </c>
      <c r="S225" s="102"/>
      <c r="T225" s="102">
        <v>64</v>
      </c>
      <c r="U225" s="103" t="s">
        <v>767</v>
      </c>
      <c r="V225" s="102" t="s">
        <v>766</v>
      </c>
      <c r="W225" s="102" t="s">
        <v>777</v>
      </c>
    </row>
    <row r="226" spans="2:23" ht="28.5" x14ac:dyDescent="0.25">
      <c r="B226" s="178"/>
      <c r="C226" s="178"/>
      <c r="D226" s="178"/>
      <c r="E226" s="102" t="s">
        <v>651</v>
      </c>
      <c r="F226" s="104" t="s">
        <v>652</v>
      </c>
      <c r="G226" s="102" t="s">
        <v>244</v>
      </c>
      <c r="H226" s="102" t="s">
        <v>289</v>
      </c>
      <c r="I226" s="102" t="s">
        <v>771</v>
      </c>
      <c r="J226" s="102" t="s">
        <v>766</v>
      </c>
      <c r="K226" s="102" t="s">
        <v>793</v>
      </c>
      <c r="L226" s="102" t="s">
        <v>766</v>
      </c>
      <c r="M226" s="102">
        <v>2023</v>
      </c>
      <c r="N226" s="102">
        <v>2023</v>
      </c>
      <c r="O226" s="102" t="s">
        <v>768</v>
      </c>
      <c r="P226" s="102">
        <v>530</v>
      </c>
      <c r="Q226" s="102"/>
      <c r="R226" s="102" t="s">
        <v>768</v>
      </c>
      <c r="S226" s="102">
        <v>0.1</v>
      </c>
      <c r="T226" s="102"/>
      <c r="U226" s="103" t="s">
        <v>769</v>
      </c>
      <c r="V226" s="102" t="s">
        <v>766</v>
      </c>
      <c r="W226" s="102" t="s">
        <v>792</v>
      </c>
    </row>
    <row r="227" spans="2:23" ht="28.5" x14ac:dyDescent="0.25">
      <c r="B227" s="178"/>
      <c r="C227" s="178"/>
      <c r="D227" s="178"/>
      <c r="E227" s="102" t="s">
        <v>452</v>
      </c>
      <c r="F227" s="104" t="s">
        <v>451</v>
      </c>
      <c r="G227" s="102" t="s">
        <v>215</v>
      </c>
      <c r="H227" s="102" t="s">
        <v>214</v>
      </c>
      <c r="I227" s="102" t="s">
        <v>771</v>
      </c>
      <c r="J227" s="102" t="s">
        <v>766</v>
      </c>
      <c r="K227" s="102" t="s">
        <v>787</v>
      </c>
      <c r="L227" s="102" t="s">
        <v>766</v>
      </c>
      <c r="M227" s="102">
        <v>2023</v>
      </c>
      <c r="N227" s="102">
        <v>2023</v>
      </c>
      <c r="O227" s="102" t="s">
        <v>768</v>
      </c>
      <c r="P227" s="102">
        <v>30</v>
      </c>
      <c r="Q227" s="102"/>
      <c r="R227" s="102" t="s">
        <v>768</v>
      </c>
      <c r="S227" s="102">
        <v>0.4</v>
      </c>
      <c r="T227" s="102"/>
      <c r="U227" s="103" t="s">
        <v>767</v>
      </c>
      <c r="V227" s="102" t="s">
        <v>766</v>
      </c>
      <c r="W227" s="102" t="s">
        <v>791</v>
      </c>
    </row>
    <row r="228" spans="2:23" ht="28.5" x14ac:dyDescent="0.25">
      <c r="B228" s="178"/>
      <c r="C228" s="178"/>
      <c r="D228" s="178"/>
      <c r="E228" s="102" t="s">
        <v>194</v>
      </c>
      <c r="F228" s="104" t="s">
        <v>193</v>
      </c>
      <c r="G228" s="102" t="s">
        <v>177</v>
      </c>
      <c r="H228" s="102" t="s">
        <v>182</v>
      </c>
      <c r="I228" s="102" t="s">
        <v>771</v>
      </c>
      <c r="J228" s="102" t="s">
        <v>766</v>
      </c>
      <c r="K228" s="102" t="s">
        <v>790</v>
      </c>
      <c r="L228" s="102" t="s">
        <v>770</v>
      </c>
      <c r="M228" s="102">
        <v>2029</v>
      </c>
      <c r="N228" s="102">
        <v>2029</v>
      </c>
      <c r="O228" s="102" t="s">
        <v>773</v>
      </c>
      <c r="P228" s="102"/>
      <c r="Q228" s="102"/>
      <c r="R228" s="102" t="s">
        <v>773</v>
      </c>
      <c r="S228" s="102"/>
      <c r="T228" s="102"/>
      <c r="U228" s="103" t="s">
        <v>767</v>
      </c>
      <c r="V228" s="102" t="s">
        <v>766</v>
      </c>
      <c r="W228" s="102" t="s">
        <v>789</v>
      </c>
    </row>
    <row r="229" spans="2:23" ht="28.5" x14ac:dyDescent="0.25">
      <c r="B229" s="178"/>
      <c r="C229" s="178"/>
      <c r="D229" s="178"/>
      <c r="E229" s="102" t="s">
        <v>54</v>
      </c>
      <c r="F229" s="104" t="s">
        <v>53</v>
      </c>
      <c r="G229" s="102" t="s">
        <v>56</v>
      </c>
      <c r="H229" s="102" t="s">
        <v>55</v>
      </c>
      <c r="I229" s="102" t="s">
        <v>771</v>
      </c>
      <c r="J229" s="102" t="s">
        <v>770</v>
      </c>
      <c r="K229" s="102" t="s">
        <v>769</v>
      </c>
      <c r="L229" s="102" t="s">
        <v>766</v>
      </c>
      <c r="M229" s="102">
        <v>2024</v>
      </c>
      <c r="N229" s="102">
        <v>2024</v>
      </c>
      <c r="O229" s="102" t="s">
        <v>768</v>
      </c>
      <c r="P229" s="102">
        <v>8</v>
      </c>
      <c r="Q229" s="102"/>
      <c r="R229" s="102" t="s">
        <v>768</v>
      </c>
      <c r="S229" s="102">
        <v>0.01</v>
      </c>
      <c r="T229" s="102"/>
      <c r="U229" s="103" t="s">
        <v>769</v>
      </c>
      <c r="V229" s="102" t="s">
        <v>770</v>
      </c>
      <c r="W229" s="102" t="s">
        <v>777</v>
      </c>
    </row>
    <row r="230" spans="2:23" ht="28.5" x14ac:dyDescent="0.25">
      <c r="B230" s="178"/>
      <c r="C230" s="178"/>
      <c r="D230" s="178"/>
      <c r="E230" s="102" t="s">
        <v>228</v>
      </c>
      <c r="F230" s="104" t="s">
        <v>227</v>
      </c>
      <c r="G230" s="102" t="s">
        <v>215</v>
      </c>
      <c r="H230" s="102" t="s">
        <v>214</v>
      </c>
      <c r="I230" s="102" t="s">
        <v>771</v>
      </c>
      <c r="J230" s="102" t="s">
        <v>766</v>
      </c>
      <c r="K230" s="102" t="s">
        <v>788</v>
      </c>
      <c r="L230" s="102" t="s">
        <v>766</v>
      </c>
      <c r="M230" s="102">
        <v>2022</v>
      </c>
      <c r="N230" s="102">
        <v>2022</v>
      </c>
      <c r="O230" s="102" t="s">
        <v>768</v>
      </c>
      <c r="P230" s="102">
        <v>16</v>
      </c>
      <c r="Q230" s="102"/>
      <c r="R230" s="102" t="s">
        <v>768</v>
      </c>
      <c r="S230" s="102">
        <v>0.4</v>
      </c>
      <c r="T230" s="102"/>
      <c r="U230" s="103" t="s">
        <v>767</v>
      </c>
      <c r="V230" s="102" t="s">
        <v>770</v>
      </c>
      <c r="W230" s="102" t="s">
        <v>777</v>
      </c>
    </row>
    <row r="231" spans="2:23" ht="28.5" x14ac:dyDescent="0.25">
      <c r="B231" s="178"/>
      <c r="C231" s="178"/>
      <c r="D231" s="178"/>
      <c r="E231" s="102" t="s">
        <v>507</v>
      </c>
      <c r="F231" s="104" t="s">
        <v>506</v>
      </c>
      <c r="G231" s="102" t="s">
        <v>215</v>
      </c>
      <c r="H231" s="102" t="s">
        <v>214</v>
      </c>
      <c r="I231" s="102" t="s">
        <v>771</v>
      </c>
      <c r="J231" s="102" t="s">
        <v>766</v>
      </c>
      <c r="K231" s="102" t="s">
        <v>787</v>
      </c>
      <c r="L231" s="102" t="s">
        <v>766</v>
      </c>
      <c r="M231" s="102">
        <v>2025</v>
      </c>
      <c r="N231" s="102">
        <v>2025</v>
      </c>
      <c r="O231" s="102" t="s">
        <v>768</v>
      </c>
      <c r="P231" s="102">
        <v>7.5</v>
      </c>
      <c r="Q231" s="102"/>
      <c r="R231" s="102" t="s">
        <v>768</v>
      </c>
      <c r="S231" s="102">
        <v>0.15</v>
      </c>
      <c r="T231" s="102"/>
      <c r="U231" s="103" t="s">
        <v>767</v>
      </c>
      <c r="V231" s="102" t="s">
        <v>770</v>
      </c>
      <c r="W231" s="102" t="s">
        <v>777</v>
      </c>
    </row>
    <row r="232" spans="2:23" ht="28.5" x14ac:dyDescent="0.25">
      <c r="B232" s="178"/>
      <c r="C232" s="178"/>
      <c r="D232" s="178"/>
      <c r="E232" s="102" t="s">
        <v>238</v>
      </c>
      <c r="F232" s="104" t="s">
        <v>237</v>
      </c>
      <c r="G232" s="102" t="s">
        <v>215</v>
      </c>
      <c r="H232" s="102" t="s">
        <v>214</v>
      </c>
      <c r="I232" s="102" t="s">
        <v>771</v>
      </c>
      <c r="J232" s="102" t="s">
        <v>766</v>
      </c>
      <c r="K232" s="102" t="s">
        <v>786</v>
      </c>
      <c r="L232" s="102" t="s">
        <v>766</v>
      </c>
      <c r="M232" s="102">
        <v>2023</v>
      </c>
      <c r="N232" s="102">
        <v>2023</v>
      </c>
      <c r="O232" s="102" t="s">
        <v>768</v>
      </c>
      <c r="P232" s="102">
        <v>15</v>
      </c>
      <c r="Q232" s="102"/>
      <c r="R232" s="102" t="s">
        <v>768</v>
      </c>
      <c r="S232" s="102">
        <v>0.4</v>
      </c>
      <c r="T232" s="102"/>
      <c r="U232" s="103" t="s">
        <v>767</v>
      </c>
      <c r="V232" s="102" t="s">
        <v>770</v>
      </c>
      <c r="W232" s="102" t="s">
        <v>777</v>
      </c>
    </row>
    <row r="233" spans="2:23" x14ac:dyDescent="0.25">
      <c r="B233" s="178"/>
      <c r="C233" s="178"/>
      <c r="D233" s="178"/>
      <c r="E233" s="102" t="s">
        <v>468</v>
      </c>
      <c r="F233" s="104" t="s">
        <v>467</v>
      </c>
      <c r="G233" s="102" t="s">
        <v>470</v>
      </c>
      <c r="H233" s="102" t="s">
        <v>469</v>
      </c>
      <c r="I233" s="102" t="s">
        <v>771</v>
      </c>
      <c r="J233" s="102" t="s">
        <v>766</v>
      </c>
      <c r="K233" s="102" t="s">
        <v>785</v>
      </c>
      <c r="L233" s="102" t="s">
        <v>766</v>
      </c>
      <c r="M233" s="102">
        <v>2024</v>
      </c>
      <c r="N233" s="102">
        <v>2024</v>
      </c>
      <c r="O233" s="102" t="s">
        <v>773</v>
      </c>
      <c r="P233" s="102"/>
      <c r="Q233" s="102">
        <v>1047.5</v>
      </c>
      <c r="R233" s="102" t="s">
        <v>773</v>
      </c>
      <c r="S233" s="102"/>
      <c r="T233" s="102">
        <v>34.6</v>
      </c>
      <c r="U233" s="103" t="s">
        <v>767</v>
      </c>
      <c r="V233" s="102" t="s">
        <v>770</v>
      </c>
      <c r="W233" s="102" t="s">
        <v>777</v>
      </c>
    </row>
    <row r="234" spans="2:23" x14ac:dyDescent="0.25">
      <c r="B234" s="178"/>
      <c r="C234" s="178"/>
      <c r="D234" s="178"/>
      <c r="E234" s="102" t="s">
        <v>784</v>
      </c>
      <c r="F234" s="104" t="s">
        <v>783</v>
      </c>
      <c r="G234" s="102" t="s">
        <v>56</v>
      </c>
      <c r="H234" s="102" t="s">
        <v>782</v>
      </c>
      <c r="I234" s="102" t="s">
        <v>771</v>
      </c>
      <c r="J234" s="102" t="s">
        <v>770</v>
      </c>
      <c r="K234" s="102" t="s">
        <v>769</v>
      </c>
      <c r="L234" s="102" t="s">
        <v>770</v>
      </c>
      <c r="M234" s="102">
        <v>2020</v>
      </c>
      <c r="N234" s="102">
        <v>2025</v>
      </c>
      <c r="O234" s="102" t="s">
        <v>773</v>
      </c>
      <c r="P234" s="102"/>
      <c r="Q234" s="102"/>
      <c r="R234" s="102" t="s">
        <v>773</v>
      </c>
      <c r="S234" s="102"/>
      <c r="T234" s="102"/>
      <c r="U234" s="103" t="s">
        <v>767</v>
      </c>
      <c r="V234" s="102" t="s">
        <v>766</v>
      </c>
      <c r="W234" s="102" t="s">
        <v>781</v>
      </c>
    </row>
    <row r="235" spans="2:23" ht="28.5" x14ac:dyDescent="0.25">
      <c r="B235" s="178"/>
      <c r="C235" s="178"/>
      <c r="D235" s="178"/>
      <c r="E235" s="102" t="s">
        <v>480</v>
      </c>
      <c r="F235" s="104" t="s">
        <v>479</v>
      </c>
      <c r="G235" s="102" t="s">
        <v>56</v>
      </c>
      <c r="H235" s="102" t="s">
        <v>55</v>
      </c>
      <c r="I235" s="102" t="s">
        <v>771</v>
      </c>
      <c r="J235" s="102" t="s">
        <v>770</v>
      </c>
      <c r="K235" s="102" t="s">
        <v>769</v>
      </c>
      <c r="L235" s="102" t="s">
        <v>766</v>
      </c>
      <c r="M235" s="102">
        <v>2026</v>
      </c>
      <c r="N235" s="102">
        <v>2026</v>
      </c>
      <c r="O235" s="102" t="s">
        <v>768</v>
      </c>
      <c r="P235" s="102">
        <v>240</v>
      </c>
      <c r="Q235" s="102"/>
      <c r="R235" s="102" t="s">
        <v>768</v>
      </c>
      <c r="S235" s="102">
        <v>0.11</v>
      </c>
      <c r="T235" s="102"/>
      <c r="U235" s="103" t="s">
        <v>767</v>
      </c>
      <c r="V235" s="102" t="s">
        <v>766</v>
      </c>
      <c r="W235" s="102" t="s">
        <v>780</v>
      </c>
    </row>
    <row r="236" spans="2:23" x14ac:dyDescent="0.25">
      <c r="B236" s="178"/>
      <c r="C236" s="178"/>
      <c r="D236" s="178"/>
      <c r="E236" s="102" t="s">
        <v>779</v>
      </c>
      <c r="F236" s="104" t="s">
        <v>778</v>
      </c>
      <c r="G236" s="102" t="s">
        <v>129</v>
      </c>
      <c r="H236" s="102" t="s">
        <v>128</v>
      </c>
      <c r="I236" s="102" t="s">
        <v>771</v>
      </c>
      <c r="J236" s="102" t="s">
        <v>770</v>
      </c>
      <c r="K236" s="102" t="s">
        <v>769</v>
      </c>
      <c r="L236" s="102" t="s">
        <v>770</v>
      </c>
      <c r="M236" s="102">
        <v>2023</v>
      </c>
      <c r="N236" s="102">
        <v>2023</v>
      </c>
      <c r="O236" s="102" t="s">
        <v>773</v>
      </c>
      <c r="P236" s="102"/>
      <c r="Q236" s="102"/>
      <c r="R236" s="102" t="s">
        <v>773</v>
      </c>
      <c r="S236" s="102"/>
      <c r="T236" s="102"/>
      <c r="U236" s="103" t="s">
        <v>767</v>
      </c>
      <c r="V236" s="102" t="s">
        <v>770</v>
      </c>
      <c r="W236" s="102" t="s">
        <v>777</v>
      </c>
    </row>
    <row r="237" spans="2:23" ht="28.5" x14ac:dyDescent="0.25">
      <c r="B237" s="178"/>
      <c r="C237" s="178"/>
      <c r="D237" s="178"/>
      <c r="E237" s="102" t="s">
        <v>273</v>
      </c>
      <c r="F237" s="104" t="s">
        <v>272</v>
      </c>
      <c r="G237" s="102" t="s">
        <v>56</v>
      </c>
      <c r="H237" s="102" t="s">
        <v>55</v>
      </c>
      <c r="I237" s="102" t="s">
        <v>771</v>
      </c>
      <c r="J237" s="102" t="s">
        <v>770</v>
      </c>
      <c r="K237" s="102" t="s">
        <v>769</v>
      </c>
      <c r="L237" s="102" t="s">
        <v>766</v>
      </c>
      <c r="M237" s="102">
        <v>2026</v>
      </c>
      <c r="N237" s="102">
        <v>2026</v>
      </c>
      <c r="O237" s="102" t="s">
        <v>768</v>
      </c>
      <c r="P237" s="102">
        <v>3</v>
      </c>
      <c r="Q237" s="102"/>
      <c r="R237" s="102" t="s">
        <v>768</v>
      </c>
      <c r="S237" s="102">
        <v>0.01</v>
      </c>
      <c r="T237" s="102"/>
      <c r="U237" s="103" t="s">
        <v>767</v>
      </c>
      <c r="V237" s="102" t="s">
        <v>766</v>
      </c>
      <c r="W237" s="102" t="s">
        <v>776</v>
      </c>
    </row>
    <row r="238" spans="2:23" x14ac:dyDescent="0.25">
      <c r="B238" s="178"/>
      <c r="C238" s="178"/>
      <c r="D238" s="178"/>
      <c r="E238" s="102" t="s">
        <v>775</v>
      </c>
      <c r="F238" s="104" t="s">
        <v>774</v>
      </c>
      <c r="G238" s="102" t="s">
        <v>56</v>
      </c>
      <c r="H238" s="102" t="s">
        <v>55</v>
      </c>
      <c r="I238" s="102" t="s">
        <v>771</v>
      </c>
      <c r="J238" s="102" t="s">
        <v>770</v>
      </c>
      <c r="K238" s="102" t="s">
        <v>769</v>
      </c>
      <c r="L238" s="102" t="s">
        <v>770</v>
      </c>
      <c r="M238" s="102">
        <v>2022</v>
      </c>
      <c r="N238" s="102">
        <v>2022</v>
      </c>
      <c r="O238" s="102" t="s">
        <v>773</v>
      </c>
      <c r="P238" s="102"/>
      <c r="Q238" s="102"/>
      <c r="R238" s="102" t="s">
        <v>773</v>
      </c>
      <c r="S238" s="102"/>
      <c r="T238" s="102"/>
      <c r="U238" s="103" t="s">
        <v>769</v>
      </c>
      <c r="V238" s="102" t="s">
        <v>766</v>
      </c>
      <c r="W238" s="102" t="s">
        <v>772</v>
      </c>
    </row>
    <row r="239" spans="2:23" ht="28.5" x14ac:dyDescent="0.25">
      <c r="B239" s="177"/>
      <c r="C239" s="177"/>
      <c r="D239" s="177"/>
      <c r="E239" s="102" t="s">
        <v>460</v>
      </c>
      <c r="F239" s="104" t="s">
        <v>459</v>
      </c>
      <c r="G239" s="102" t="s">
        <v>215</v>
      </c>
      <c r="H239" s="102" t="s">
        <v>214</v>
      </c>
      <c r="I239" s="102" t="s">
        <v>771</v>
      </c>
      <c r="J239" s="102" t="s">
        <v>770</v>
      </c>
      <c r="K239" s="102" t="s">
        <v>769</v>
      </c>
      <c r="L239" s="102" t="s">
        <v>766</v>
      </c>
      <c r="M239" s="102">
        <v>2023</v>
      </c>
      <c r="N239" s="102">
        <v>2023</v>
      </c>
      <c r="O239" s="102" t="s">
        <v>768</v>
      </c>
      <c r="P239" s="102">
        <v>65</v>
      </c>
      <c r="Q239" s="102"/>
      <c r="R239" s="102" t="s">
        <v>768</v>
      </c>
      <c r="S239" s="102">
        <v>2.4</v>
      </c>
      <c r="T239" s="102"/>
      <c r="U239" s="103" t="s">
        <v>767</v>
      </c>
      <c r="V239" s="102" t="s">
        <v>766</v>
      </c>
      <c r="W239" s="102" t="s">
        <v>765</v>
      </c>
    </row>
    <row r="240" spans="2:23" ht="0" hidden="1" customHeight="1" x14ac:dyDescent="0.25"/>
  </sheetData>
  <autoFilter ref="B3:W239" xr:uid="{A8F5C69F-7319-48BA-A76A-3CD284A10F9B}"/>
  <mergeCells count="115">
    <mergeCell ref="B2:D2"/>
    <mergeCell ref="B4:B5"/>
    <mergeCell ref="C4:C5"/>
    <mergeCell ref="D4:D5"/>
    <mergeCell ref="B6:B7"/>
    <mergeCell ref="C6:C7"/>
    <mergeCell ref="D6:D7"/>
    <mergeCell ref="B8:B9"/>
    <mergeCell ref="C8:C9"/>
    <mergeCell ref="D8:D9"/>
    <mergeCell ref="B10:B13"/>
    <mergeCell ref="C10:C13"/>
    <mergeCell ref="D10:D13"/>
    <mergeCell ref="B14:B15"/>
    <mergeCell ref="C14:C15"/>
    <mergeCell ref="D14:D15"/>
    <mergeCell ref="B16:B17"/>
    <mergeCell ref="C16:C17"/>
    <mergeCell ref="D16:D17"/>
    <mergeCell ref="B18:B19"/>
    <mergeCell ref="C18:C19"/>
    <mergeCell ref="D18:D19"/>
    <mergeCell ref="B20:B21"/>
    <mergeCell ref="C20:C21"/>
    <mergeCell ref="D20:D21"/>
    <mergeCell ref="B22:B23"/>
    <mergeCell ref="C22:C23"/>
    <mergeCell ref="D22:D23"/>
    <mergeCell ref="B24:B25"/>
    <mergeCell ref="C24:C25"/>
    <mergeCell ref="D24:D25"/>
    <mergeCell ref="B26:B27"/>
    <mergeCell ref="C26:C27"/>
    <mergeCell ref="D26:D27"/>
    <mergeCell ref="B28:B33"/>
    <mergeCell ref="C28:C33"/>
    <mergeCell ref="D28:D33"/>
    <mergeCell ref="B34:B36"/>
    <mergeCell ref="C34:C36"/>
    <mergeCell ref="D34:D36"/>
    <mergeCell ref="B37:B38"/>
    <mergeCell ref="C37:C38"/>
    <mergeCell ref="D37:D38"/>
    <mergeCell ref="B39:B40"/>
    <mergeCell ref="C39:C40"/>
    <mergeCell ref="D39:D40"/>
    <mergeCell ref="B41:B42"/>
    <mergeCell ref="C41:C42"/>
    <mergeCell ref="D41:D42"/>
    <mergeCell ref="B43:B45"/>
    <mergeCell ref="C43:C45"/>
    <mergeCell ref="D43:D45"/>
    <mergeCell ref="B46:B48"/>
    <mergeCell ref="C46:C48"/>
    <mergeCell ref="D46:D48"/>
    <mergeCell ref="B49:B50"/>
    <mergeCell ref="C49:C50"/>
    <mergeCell ref="D49:D50"/>
    <mergeCell ref="B51:B52"/>
    <mergeCell ref="C51:C52"/>
    <mergeCell ref="D51:D52"/>
    <mergeCell ref="B53:B56"/>
    <mergeCell ref="C53:C56"/>
    <mergeCell ref="D53:D56"/>
    <mergeCell ref="B57:B59"/>
    <mergeCell ref="C57:C59"/>
    <mergeCell ref="D57:D59"/>
    <mergeCell ref="B60:B62"/>
    <mergeCell ref="C60:C62"/>
    <mergeCell ref="D60:D62"/>
    <mergeCell ref="B63:B64"/>
    <mergeCell ref="C63:C64"/>
    <mergeCell ref="D63:D64"/>
    <mergeCell ref="B65:B66"/>
    <mergeCell ref="C65:C66"/>
    <mergeCell ref="D65:D66"/>
    <mergeCell ref="B67:B68"/>
    <mergeCell ref="C67:C68"/>
    <mergeCell ref="D67:D68"/>
    <mergeCell ref="B69:B70"/>
    <mergeCell ref="C69:C70"/>
    <mergeCell ref="D69:D70"/>
    <mergeCell ref="B71:B72"/>
    <mergeCell ref="C71:C72"/>
    <mergeCell ref="D71:D72"/>
    <mergeCell ref="B73:B74"/>
    <mergeCell ref="C73:C74"/>
    <mergeCell ref="D73:D74"/>
    <mergeCell ref="B75:B77"/>
    <mergeCell ref="C75:C77"/>
    <mergeCell ref="D75:D77"/>
    <mergeCell ref="B82:B83"/>
    <mergeCell ref="C82:C83"/>
    <mergeCell ref="D82:D83"/>
    <mergeCell ref="B78:B79"/>
    <mergeCell ref="C78:C79"/>
    <mergeCell ref="D78:D79"/>
    <mergeCell ref="B80:B81"/>
    <mergeCell ref="C80:C81"/>
    <mergeCell ref="D80:D81"/>
    <mergeCell ref="B84:B85"/>
    <mergeCell ref="C84:C85"/>
    <mergeCell ref="D84:D85"/>
    <mergeCell ref="B86:B87"/>
    <mergeCell ref="C86:C87"/>
    <mergeCell ref="D86:D87"/>
    <mergeCell ref="B93:B239"/>
    <mergeCell ref="C93:C239"/>
    <mergeCell ref="D93:D239"/>
    <mergeCell ref="B88:B90"/>
    <mergeCell ref="C88:C90"/>
    <mergeCell ref="D88:D90"/>
    <mergeCell ref="B91:B92"/>
    <mergeCell ref="C91:C92"/>
    <mergeCell ref="D91:D92"/>
  </mergeCells>
  <hyperlinks>
    <hyperlink ref="U4" r:id="rId1" xr:uid="{F2E43B10-77F1-4902-80B2-2F7FA3848B8F}"/>
    <hyperlink ref="U6" r:id="rId2" xr:uid="{A125708F-90D5-463C-A584-374E1D98524E}"/>
    <hyperlink ref="U7" r:id="rId3" xr:uid="{6D8FFDD3-EBF6-4771-9561-DADFD910733C}"/>
    <hyperlink ref="U8" r:id="rId4" xr:uid="{C3E15CA2-EA86-475B-9F69-AA9E58AD5E05}"/>
    <hyperlink ref="U9" r:id="rId5" xr:uid="{6BB9D2E4-BEBA-44A7-AFA4-B3A3341E5A6A}"/>
    <hyperlink ref="U10" r:id="rId6" xr:uid="{B77C62A3-66E8-4222-A247-190BD1706709}"/>
    <hyperlink ref="U11" r:id="rId7" xr:uid="{14558437-0656-4452-8A96-B4F3C62D8798}"/>
    <hyperlink ref="U12" r:id="rId8" xr:uid="{A8DABF61-1457-4FDF-8841-D9BC1D1E9168}"/>
    <hyperlink ref="U13" r:id="rId9" xr:uid="{7D15DD30-4F16-4C44-B674-2F58E33CA275}"/>
    <hyperlink ref="U14" r:id="rId10" xr:uid="{5655593B-E0B7-44EC-A068-A6341864BEC0}"/>
    <hyperlink ref="U15" r:id="rId11" xr:uid="{A4B3EFD4-F155-4FD7-ADCF-1506A17236CC}"/>
    <hyperlink ref="U16" r:id="rId12" xr:uid="{CC76BF1A-BC5B-49C1-8514-37ADFABB4813}"/>
    <hyperlink ref="U17" r:id="rId13" xr:uid="{A42F037A-1AFE-4F32-AD22-BB5882206CB9}"/>
    <hyperlink ref="U18" r:id="rId14" xr:uid="{DBC4F90B-DB80-4AA2-8DF4-12782EE94888}"/>
    <hyperlink ref="U19" r:id="rId15" xr:uid="{F69D4509-0CF0-4C3C-9907-588D84C3CA4F}"/>
    <hyperlink ref="U20" r:id="rId16" xr:uid="{E963B859-7618-4A0E-BA4D-1F3BBEF9AEFD}"/>
    <hyperlink ref="U21" r:id="rId17" xr:uid="{0CC327A3-C37E-4977-89EF-F8475CC33734}"/>
    <hyperlink ref="U22" r:id="rId18" xr:uid="{44659730-13D6-4725-B5FA-67185ABA6E0D}"/>
    <hyperlink ref="U23" r:id="rId19" xr:uid="{64E267FA-FECC-45D6-A977-6E614CED49FF}"/>
    <hyperlink ref="U24" r:id="rId20" xr:uid="{0732EB51-39CC-49EC-A7FE-F93D79C47881}"/>
    <hyperlink ref="U25" r:id="rId21" xr:uid="{A0FA3CDE-4B85-413C-95BD-9C6459CC2C06}"/>
    <hyperlink ref="U26" r:id="rId22" xr:uid="{05554B2C-8E3D-4E3C-B616-4213E3E45A93}"/>
    <hyperlink ref="U27" r:id="rId23" xr:uid="{56BF3D52-CD90-442D-85CE-8E1F8F5C3103}"/>
    <hyperlink ref="U34" r:id="rId24" xr:uid="{43290749-B5C0-4E87-BA7F-2022F84BCB8A}"/>
    <hyperlink ref="U35" r:id="rId25" xr:uid="{AD38B6AC-D865-4553-A0BA-403C27F90822}"/>
    <hyperlink ref="U36" r:id="rId26" xr:uid="{507DDB56-A228-4684-8910-C137D1149A20}"/>
    <hyperlink ref="U37" r:id="rId27" xr:uid="{01DF131E-2D04-407F-8E58-053E1023808D}"/>
    <hyperlink ref="U38" r:id="rId28" xr:uid="{B2CA4865-B5B9-4BF4-AE01-BC6B6A9C75AC}"/>
    <hyperlink ref="U39" r:id="rId29" xr:uid="{237A68D7-B020-451C-9EF2-E1276CB1F89D}"/>
    <hyperlink ref="U40" r:id="rId30" xr:uid="{29E75654-B5FA-42BD-99B7-7CF0F0FAC90D}"/>
    <hyperlink ref="U42" r:id="rId31" xr:uid="{E493B3EB-C9AC-4BCE-905D-884BF5964C9D}"/>
    <hyperlink ref="U46" r:id="rId32" xr:uid="{6ADB0CAF-241D-4485-984D-0DDA8060CDEA}"/>
    <hyperlink ref="U47" r:id="rId33" xr:uid="{AD4F8EF6-848F-4863-885C-E25E3B4FBF3E}"/>
    <hyperlink ref="U48" r:id="rId34" xr:uid="{4D20EAA8-2248-433C-B05F-F4AC9731FB2A}"/>
    <hyperlink ref="U49" r:id="rId35" xr:uid="{AE89BF9E-540E-42BB-BFEA-EFCFB01ACA4C}"/>
    <hyperlink ref="U51" r:id="rId36" xr:uid="{9F407596-7979-4E84-9209-110A2DD4E5F5}"/>
    <hyperlink ref="U52" r:id="rId37" xr:uid="{C4941A35-1404-4D9F-9283-27B20616B804}"/>
    <hyperlink ref="U53" r:id="rId38" xr:uid="{16556213-AD8D-4AF9-A877-60CEFC68A22C}"/>
    <hyperlink ref="U55" r:id="rId39" xr:uid="{D50742D6-DFF3-489A-9734-E8221F15C6D0}"/>
    <hyperlink ref="U56" r:id="rId40" xr:uid="{D0D56F1B-3128-44D7-920B-02ADF03AA633}"/>
    <hyperlink ref="U57" r:id="rId41" xr:uid="{41673C63-C215-4A59-AD8F-FBE349E48B01}"/>
    <hyperlink ref="U58" r:id="rId42" xr:uid="{48AA9F7D-BE2E-490D-83B6-AD0B8922F595}"/>
    <hyperlink ref="U59" r:id="rId43" xr:uid="{99F0CC39-31D6-4FA8-95AC-B0B5D2B53D01}"/>
    <hyperlink ref="U60" r:id="rId44" xr:uid="{2AB6E14A-0E3D-4223-9882-6667594C8722}"/>
    <hyperlink ref="U61" r:id="rId45" xr:uid="{6DA443CC-ED10-486F-91C5-2C66BC28CB01}"/>
    <hyperlink ref="U63" r:id="rId46" xr:uid="{95A2133A-C2CB-476B-9F1F-020FBEB39B0D}"/>
    <hyperlink ref="U64" r:id="rId47" xr:uid="{491FF4D4-0EB4-4E18-B922-A43BD27FA9D1}"/>
    <hyperlink ref="U65" r:id="rId48" xr:uid="{4E5D6AD5-5D1D-4587-BA6C-13A47634B830}"/>
    <hyperlink ref="U66" r:id="rId49" xr:uid="{28BC0BE6-192B-4C68-A3A5-0022CB13380B}"/>
    <hyperlink ref="U67" r:id="rId50" xr:uid="{21AECCBA-34AF-46DE-949C-C16700FE1F50}"/>
    <hyperlink ref="U69" r:id="rId51" xr:uid="{DC101E71-637B-4FFB-9E7C-6909942650B7}"/>
    <hyperlink ref="U70" r:id="rId52" xr:uid="{17E679F1-B42C-45D0-89C8-E3D0581B8ABA}"/>
    <hyperlink ref="U71" r:id="rId53" xr:uid="{AC982709-8A21-4FDF-9972-25130421C0C2}"/>
    <hyperlink ref="U72" r:id="rId54" xr:uid="{151DB1EE-EF2C-434C-85C0-374A17D5866D}"/>
    <hyperlink ref="U73" r:id="rId55" xr:uid="{66205E31-A001-4E75-87A0-B43A98B66B26}"/>
    <hyperlink ref="U74" r:id="rId56" xr:uid="{72D3EA03-86EB-49BF-AF19-6F5BCA1D210C}"/>
    <hyperlink ref="U78" r:id="rId57" xr:uid="{BC9AD221-45B4-471C-B328-C795F380109D}"/>
    <hyperlink ref="U79" r:id="rId58" xr:uid="{59EDC8F9-F15C-4741-8A8B-71A8374AD4F8}"/>
    <hyperlink ref="U80" r:id="rId59" xr:uid="{445168DD-D019-4417-A364-203C3344F60E}"/>
    <hyperlink ref="U81" r:id="rId60" xr:uid="{5CAB9787-36D5-4CF6-8823-FAAA5177A3B8}"/>
    <hyperlink ref="U84" r:id="rId61" xr:uid="{C0B3525F-5D2E-4C13-AED4-DF03A3FEDD83}"/>
    <hyperlink ref="U85" r:id="rId62" xr:uid="{2839F0CE-2B3C-4D50-AAC7-354358CF0B71}"/>
    <hyperlink ref="U88" r:id="rId63" xr:uid="{864EF0DD-7C48-4FCD-9306-62300AE3C0A8}"/>
    <hyperlink ref="U89" r:id="rId64" xr:uid="{5C6984F3-B480-47E8-B9C6-907A8B437ABD}"/>
    <hyperlink ref="U90" r:id="rId65" xr:uid="{81155DB4-B517-486A-9CD2-9FCEE86AF6AD}"/>
    <hyperlink ref="U91" r:id="rId66" xr:uid="{97A0F7C8-49DF-4227-B0F5-EF48B04AD174}"/>
    <hyperlink ref="U93" r:id="rId67" xr:uid="{4199D70E-93CE-4F99-893F-48F7E2AD1FB4}"/>
    <hyperlink ref="U94" r:id="rId68" xr:uid="{E8CD00CD-45A1-4394-BE68-B099C37151C6}"/>
    <hyperlink ref="U98" r:id="rId69" xr:uid="{60C9D624-592E-47C8-8644-B7019228CB27}"/>
    <hyperlink ref="U99" r:id="rId70" xr:uid="{508507F3-0464-4593-96D3-1DA091D6C65C}"/>
    <hyperlink ref="U101" r:id="rId71" xr:uid="{1B0F208E-7531-4CA7-A8A2-2F2275A8CD63}"/>
    <hyperlink ref="U102" r:id="rId72" location="/ausbaumassnahmen" xr:uid="{331619F0-0E89-4671-85E2-CDF20351CB96}"/>
    <hyperlink ref="U103" r:id="rId73" xr:uid="{9E460D18-F8FD-47AE-B98F-AF26B6BF427E}"/>
    <hyperlink ref="U105" r:id="rId74" xr:uid="{F9B814CC-63F7-4E9B-BA34-EE90237162A3}"/>
    <hyperlink ref="U106" r:id="rId75" xr:uid="{2371E242-E1D0-4A72-BDD1-C5DD16BBB6AC}"/>
    <hyperlink ref="U107" r:id="rId76" xr:uid="{D5CA9690-9BCB-4705-867C-591B8E11DC0F}"/>
    <hyperlink ref="U108" r:id="rId77" xr:uid="{A5F59724-B15B-4570-954E-F49C9E294FB6}"/>
    <hyperlink ref="U109" r:id="rId78" xr:uid="{658AE8C6-BD87-45DF-856F-75997B3AEAAE}"/>
    <hyperlink ref="U110" r:id="rId79" xr:uid="{69F7AF70-2A81-436B-8BB8-95ACBE6B3CA6}"/>
    <hyperlink ref="U111" r:id="rId80" xr:uid="{B2204A1D-EDF8-499F-A1BE-D9FBA72A2DEF}"/>
    <hyperlink ref="U112" r:id="rId81" xr:uid="{0612D690-13EF-496A-912A-7E0D606E2E9F}"/>
    <hyperlink ref="U113" r:id="rId82" xr:uid="{F2E868F6-6BEB-4030-94F0-A43FDB393BC9}"/>
    <hyperlink ref="U114" r:id="rId83" xr:uid="{31D50485-A4BF-487E-8064-0384EDA08EBB}"/>
    <hyperlink ref="U115" r:id="rId84" xr:uid="{3411384D-61E1-45DE-B4EE-516A989C58E1}"/>
    <hyperlink ref="U116" r:id="rId85" xr:uid="{507595FD-2C0E-4184-B669-537DFB499B5B}"/>
    <hyperlink ref="U117" r:id="rId86" xr:uid="{4AD4E18F-F002-4422-99E3-1424D607DCF5}"/>
    <hyperlink ref="U123" r:id="rId87" xr:uid="{5F5CEB07-2408-4FEB-A740-109217C20930}"/>
    <hyperlink ref="U124" r:id="rId88" xr:uid="{CF9971A1-DEBF-4727-B293-964A65F1A2FC}"/>
    <hyperlink ref="U125" r:id="rId89" xr:uid="{A41BCFC1-A7E8-440E-96E1-57DC267ECC1F}"/>
    <hyperlink ref="U126" r:id="rId90" xr:uid="{D32922EB-7C5C-4F1E-91B8-DDEDA25ED53C}"/>
    <hyperlink ref="U127" r:id="rId91" xr:uid="{97C15026-6A5D-4E84-8037-31F559978686}"/>
    <hyperlink ref="U128" r:id="rId92" xr:uid="{FE7BC887-ED37-4832-BE66-CF454D35C727}"/>
    <hyperlink ref="U132" r:id="rId93" xr:uid="{C65484AC-38B6-4FCD-9C80-FE8641EA8ACD}"/>
    <hyperlink ref="U134" r:id="rId94" xr:uid="{F6A7E9C8-35C6-4D78-AFBF-DB891ED1D500}"/>
    <hyperlink ref="U135" r:id="rId95" location="!/ausbaumassnahmen" xr:uid="{B10424D3-F5B8-4179-837A-94B14E7407D6}"/>
    <hyperlink ref="U136" r:id="rId96" xr:uid="{7E3BF2AB-3266-4E11-9C3D-755F095CC32B}"/>
    <hyperlink ref="U137" r:id="rId97" xr:uid="{B966BFAB-4BB0-4EDC-81EA-05CF2C182D83}"/>
    <hyperlink ref="U139" r:id="rId98" xr:uid="{6006C2C9-F938-405C-9A76-20AF057E1F4E}"/>
    <hyperlink ref="U140" r:id="rId99" xr:uid="{2599C141-0BF3-4E2A-925D-EA4C9132006A}"/>
    <hyperlink ref="U141" r:id="rId100" xr:uid="{C304EF9A-A46A-4E97-98CB-6AC973E9843B}"/>
    <hyperlink ref="U142" r:id="rId101" xr:uid="{52DF6DE2-8F78-4C14-9BE1-70E8A6C4DFCF}"/>
    <hyperlink ref="U143" r:id="rId102" xr:uid="{8C32AB89-BED0-4D15-9704-E43F41506E66}"/>
    <hyperlink ref="U145" r:id="rId103" xr:uid="{CDA32C91-6DCA-4436-B0DB-A7E2606DBF3B}"/>
    <hyperlink ref="U146" r:id="rId104" xr:uid="{04E02AF7-7511-4E1E-AF54-411A9B5248C1}"/>
    <hyperlink ref="U147" r:id="rId105" xr:uid="{03A5542A-4EE0-43CC-8D5F-417C89FEEBCA}"/>
    <hyperlink ref="U148" r:id="rId106" xr:uid="{B8B23107-6DFC-4268-8781-A3D82BDF4CCA}"/>
    <hyperlink ref="U149" r:id="rId107" xr:uid="{84F6EBD4-1F3E-4CFC-A44B-32FA948AE765}"/>
    <hyperlink ref="U150" r:id="rId108" xr:uid="{EC52753B-9D0C-4782-9D5F-CA7BA4B6FD99}"/>
    <hyperlink ref="U151" r:id="rId109" xr:uid="{F84DFB69-0CE1-41EA-B86B-66FE2F60B14D}"/>
    <hyperlink ref="U153" r:id="rId110" xr:uid="{80AC634A-FC22-4EF0-A82A-1A28F3CAE36E}"/>
    <hyperlink ref="U154" r:id="rId111" xr:uid="{BB1027E8-E7F6-48AC-816E-A941D6D8BC8B}"/>
    <hyperlink ref="U155" r:id="rId112" xr:uid="{0B196A55-D8B7-4CDE-898D-3A0B4EE84955}"/>
    <hyperlink ref="U156" r:id="rId113" xr:uid="{767B1C28-137E-4CE3-B279-55E5534BF14B}"/>
    <hyperlink ref="U157" r:id="rId114" xr:uid="{9F8D8715-DA4B-41D0-B224-4558C6A2BFA5}"/>
    <hyperlink ref="U158" r:id="rId115" xr:uid="{C4E8E4A2-9316-4A46-9660-8C82795A6168}"/>
    <hyperlink ref="U160" r:id="rId116" xr:uid="{41CCCFDF-6F24-4F0C-9457-EFC3E4E2169A}"/>
    <hyperlink ref="U164" r:id="rId117" xr:uid="{2614577B-EE49-4701-91BC-8B5D349C7FEF}"/>
    <hyperlink ref="U166" r:id="rId118" xr:uid="{EF4348CF-F765-4735-8E54-5F055640AD78}"/>
    <hyperlink ref="U167" r:id="rId119" xr:uid="{6D3151A5-BB20-4D96-8656-1A83DA9475CF}"/>
    <hyperlink ref="U169" r:id="rId120" xr:uid="{A4B3CAF0-BA2E-4E45-95ED-E72E7B8F0D72}"/>
    <hyperlink ref="U171" r:id="rId121" xr:uid="{8DD01AE6-2156-4F11-95AB-AFD8BD854F7A}"/>
    <hyperlink ref="U172" r:id="rId122" xr:uid="{26A65B65-3538-4A00-9BB0-8E8B5C834FFB}"/>
    <hyperlink ref="U173" r:id="rId123" xr:uid="{EE1AE859-8163-40F3-BE90-E0C1A10F9158}"/>
    <hyperlink ref="U174" r:id="rId124" xr:uid="{B703F654-886C-478C-8184-41EE355CD173}"/>
    <hyperlink ref="U175" r:id="rId125" xr:uid="{3B6479F2-93AD-4EEF-928A-BA046F203A59}"/>
    <hyperlink ref="U176" r:id="rId126" xr:uid="{F762DAB2-D703-4A72-928A-4CE5B2371A31}"/>
    <hyperlink ref="U177" r:id="rId127" xr:uid="{F3A3D391-C5C2-4F3C-87DB-1511E8892F56}"/>
    <hyperlink ref="U178" r:id="rId128" xr:uid="{A68B913D-CE95-4B60-9121-2E9D41AA6F20}"/>
    <hyperlink ref="U179" r:id="rId129" xr:uid="{1493A78B-9982-43B8-9CA8-F997DD067E6C}"/>
    <hyperlink ref="U180" r:id="rId130" xr:uid="{50BF11F2-C8A7-4318-827D-3124770EF8CE}"/>
    <hyperlink ref="U181" r:id="rId131" xr:uid="{2F25DD98-8DEE-4093-B8ED-F9263162A8C1}"/>
    <hyperlink ref="U182" r:id="rId132" xr:uid="{DBBD8556-106C-4953-9490-15F0BECE9CDB}"/>
    <hyperlink ref="U183" r:id="rId133" xr:uid="{02876219-C63B-47F2-B913-84DC82684CFA}"/>
    <hyperlink ref="U184" r:id="rId134" xr:uid="{7BC5CAEE-E4D7-4D97-98A8-2049B3C350BD}"/>
    <hyperlink ref="U186" r:id="rId135" xr:uid="{FEFA5F52-AAA8-4E30-A671-F1F11B761F27}"/>
    <hyperlink ref="U187" r:id="rId136" xr:uid="{8EA87537-48D8-41E5-8848-B983674AF433}"/>
    <hyperlink ref="U188" r:id="rId137" xr:uid="{46DA4F65-0FA2-48C5-9E85-5A28B4B45F89}"/>
    <hyperlink ref="U189" r:id="rId138" xr:uid="{743E9A70-FABA-4D93-A7E7-8BEA5C8ABA9C}"/>
    <hyperlink ref="U190" r:id="rId139" xr:uid="{15597A8F-1B02-40D7-84CB-107703BECFCD}"/>
    <hyperlink ref="U192" r:id="rId140" xr:uid="{3474CE9D-F958-4763-92F0-EA2DCE702F4F}"/>
    <hyperlink ref="U195" r:id="rId141" xr:uid="{247F0B5D-71D3-44D8-AE24-4F7881B3F413}"/>
    <hyperlink ref="U196" r:id="rId142" xr:uid="{16C265D3-C05B-424B-924A-608E6FE289FB}"/>
    <hyperlink ref="U197" r:id="rId143" xr:uid="{5578F40D-B7A6-46CB-97DC-19E5F44F9C56}"/>
    <hyperlink ref="U198" r:id="rId144" xr:uid="{D15EE189-7B7B-4392-9AD0-2F324705F6A6}"/>
    <hyperlink ref="U199" r:id="rId145" xr:uid="{A80B6652-0625-48BA-A5B7-8B322955C5F2}"/>
    <hyperlink ref="U200" r:id="rId146" xr:uid="{FB14252E-2474-4090-9C01-CB9671B3581C}"/>
    <hyperlink ref="U201" r:id="rId147" xr:uid="{132CC8BF-A82F-4A09-BF97-5D3C8DC45D29}"/>
    <hyperlink ref="U202" r:id="rId148" xr:uid="{DB6F7000-1ED9-419B-B58D-09E3142C6201}"/>
    <hyperlink ref="U204" r:id="rId149" xr:uid="{75422CCD-BF8B-469A-885A-B9A319ED6702}"/>
    <hyperlink ref="U205" r:id="rId150" xr:uid="{5FC23F2A-6F8D-4327-96C5-D59DEFAACC1F}"/>
    <hyperlink ref="U206" r:id="rId151" xr:uid="{92490AD6-9970-41C5-94E8-EEA84A7ED2F4}"/>
    <hyperlink ref="U207" r:id="rId152" xr:uid="{2B8B8908-8EDF-4ACE-9D1B-739EE0DE00AA}"/>
    <hyperlink ref="U209" r:id="rId153" xr:uid="{669EDA7E-FD2B-428A-969E-55C0B40DE51F}"/>
    <hyperlink ref="U210" r:id="rId154" xr:uid="{951C9792-27A3-48C3-B460-D2D4AC0A4C53}"/>
    <hyperlink ref="U219" r:id="rId155" xr:uid="{145CD5A5-8330-47FF-BB08-D266AAA1EC47}"/>
    <hyperlink ref="U220" r:id="rId156" xr:uid="{FF59AE15-A37E-403B-8DF0-4D50459BEBEE}"/>
    <hyperlink ref="U221" r:id="rId157" xr:uid="{8C793701-1B91-4140-90F1-F9A3E6A7C11B}"/>
    <hyperlink ref="U223" r:id="rId158" xr:uid="{D6469E16-2723-4A2D-8A14-CFADD0749D2E}"/>
    <hyperlink ref="U224" r:id="rId159" xr:uid="{AFE42294-ED0B-4262-A106-9D33CB1B3D5C}"/>
    <hyperlink ref="U225" r:id="rId160" xr:uid="{3B7F421A-1967-45A1-8307-4CF919AA49E3}"/>
    <hyperlink ref="U227" r:id="rId161" xr:uid="{E356F7CB-3408-4FA7-A1EC-DAD104A49D7B}"/>
    <hyperlink ref="U228" r:id="rId162" xr:uid="{065CDF71-04B2-4DE1-B732-72DF370C190C}"/>
    <hyperlink ref="U230" r:id="rId163" xr:uid="{B2BACBC0-0B08-4B9B-B7FB-9F1F3941C8D5}"/>
    <hyperlink ref="U231" r:id="rId164" xr:uid="{F16AFDE9-4166-47C2-A9E7-9DCFEABC076C}"/>
    <hyperlink ref="U232" r:id="rId165" xr:uid="{E2D29A82-787B-4BE0-9CED-CA3859FEF56E}"/>
    <hyperlink ref="U233" r:id="rId166" xr:uid="{14EF3A70-099E-40A5-A903-11BB6E10A647}"/>
    <hyperlink ref="U234" r:id="rId167" xr:uid="{31223176-E4C6-4852-AAA5-9ADFE5E0A4BC}"/>
    <hyperlink ref="U235" r:id="rId168" xr:uid="{6FFBECAB-0990-4C55-95ED-5F3A0520D523}"/>
    <hyperlink ref="U236" r:id="rId169" xr:uid="{49A47200-3A11-4C17-B2DE-E18A10BEFB85}"/>
    <hyperlink ref="U237" r:id="rId170" xr:uid="{82B510DB-0890-47DD-B639-082AE4E72C5E}"/>
    <hyperlink ref="U239" r:id="rId171" xr:uid="{EA00F98F-8D96-4E48-AF89-F098B9FFD7D7}"/>
    <hyperlink ref="U152" r:id="rId172" xr:uid="{53E78213-D944-42FC-8183-C590EF458626}"/>
    <hyperlink ref="U165" r:id="rId173" xr:uid="{1562F67A-BD66-4EE1-B46A-0067A51D2352}"/>
  </hyperlinks>
  <pageMargins left="0.196850393700787" right="0.196850393700787" top="0.196850393700787" bottom="0.196850393700787" header="0.196850393700787" footer="0.196850393700787"/>
  <pageSetup paperSize="9" orientation="landscape" horizontalDpi="300" verticalDpi="300"/>
  <headerFooter alignWithMargins="0"/>
  <picture r:id="rId1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PS-CBA groups</vt:lpstr>
      <vt:lpstr>Not Modelled</vt:lpstr>
      <vt:lpstr>Investment Project Main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Castro</dc:creator>
  <cp:lastModifiedBy>Maria Castro</cp:lastModifiedBy>
  <dcterms:created xsi:type="dcterms:W3CDTF">2020-04-16T13:19:46Z</dcterms:created>
  <dcterms:modified xsi:type="dcterms:W3CDTF">2020-05-11T16:04:36Z</dcterms:modified>
</cp:coreProperties>
</file>