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/>
  <mc:AlternateContent xmlns:mc="http://schemas.openxmlformats.org/markup-compatibility/2006">
    <mc:Choice Requires="x15">
      <x15ac:absPath xmlns:x15ac="http://schemas.microsoft.com/office/spreadsheetml/2010/11/ac" url="Y:\ENTSOG\170834_entsog_TAR-NC_paper_iDoc_update\Daten_geliefert\170904\Annexes_complete\"/>
    </mc:Choice>
  </mc:AlternateContent>
  <bookViews>
    <workbookView xWindow="0" yWindow="0" windowWidth="28575" windowHeight="13560" xr2:uid="{00000000-000D-0000-FFFF-FFFF00000000}"/>
  </bookViews>
  <sheets>
    <sheet name="Cover" sheetId="2" r:id="rId1"/>
    <sheet name="Tabelle1" sheetId="1" r:id="rId2"/>
  </sheets>
  <calcPr calcId="171027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0" i="1" l="1"/>
  <c r="H49" i="1"/>
  <c r="H48" i="1"/>
  <c r="H47" i="1"/>
  <c r="H46" i="1"/>
  <c r="H45" i="1"/>
  <c r="H44" i="1"/>
  <c r="H43" i="1"/>
  <c r="H42" i="1"/>
  <c r="G50" i="1"/>
  <c r="G49" i="1"/>
  <c r="G48" i="1"/>
  <c r="G47" i="1"/>
  <c r="G46" i="1"/>
  <c r="G45" i="1"/>
  <c r="G44" i="1"/>
  <c r="G43" i="1"/>
  <c r="G42" i="1"/>
  <c r="F50" i="1"/>
  <c r="F49" i="1"/>
  <c r="F48" i="1"/>
  <c r="F47" i="1"/>
  <c r="F46" i="1"/>
  <c r="F45" i="1"/>
  <c r="F44" i="1"/>
  <c r="F43" i="1"/>
  <c r="F42" i="1"/>
  <c r="E50" i="1"/>
  <c r="E49" i="1"/>
  <c r="E48" i="1"/>
  <c r="E47" i="1"/>
  <c r="E46" i="1"/>
  <c r="E45" i="1"/>
  <c r="E44" i="1"/>
  <c r="E43" i="1"/>
  <c r="E42" i="1"/>
  <c r="H39" i="1"/>
  <c r="H38" i="1"/>
  <c r="H37" i="1"/>
  <c r="H36" i="1"/>
  <c r="H35" i="1"/>
  <c r="H34" i="1"/>
  <c r="H33" i="1"/>
  <c r="H32" i="1"/>
  <c r="H31" i="1"/>
  <c r="H52" i="1" s="1"/>
  <c r="H53" i="1" s="1"/>
  <c r="H57" i="1" s="1"/>
  <c r="G39" i="1"/>
  <c r="G38" i="1"/>
  <c r="G37" i="1"/>
  <c r="G36" i="1"/>
  <c r="G35" i="1"/>
  <c r="G34" i="1"/>
  <c r="G33" i="1"/>
  <c r="G32" i="1"/>
  <c r="G52" i="1" s="1"/>
  <c r="G53" i="1" s="1"/>
  <c r="G57" i="1" s="1"/>
  <c r="G31" i="1"/>
  <c r="F39" i="1"/>
  <c r="F38" i="1"/>
  <c r="F37" i="1"/>
  <c r="F36" i="1"/>
  <c r="F35" i="1"/>
  <c r="F34" i="1"/>
  <c r="F33" i="1"/>
  <c r="F32" i="1"/>
  <c r="F31" i="1"/>
  <c r="E39" i="1"/>
  <c r="E38" i="1"/>
  <c r="E37" i="1"/>
  <c r="E36" i="1"/>
  <c r="E35" i="1"/>
  <c r="E34" i="1"/>
  <c r="E33" i="1"/>
  <c r="E32" i="1"/>
  <c r="E31" i="1"/>
  <c r="D32" i="1"/>
  <c r="D49" i="1"/>
  <c r="D48" i="1"/>
  <c r="D47" i="1"/>
  <c r="D46" i="1"/>
  <c r="D45" i="1"/>
  <c r="D44" i="1"/>
  <c r="D43" i="1"/>
  <c r="D39" i="1"/>
  <c r="D38" i="1"/>
  <c r="D37" i="1"/>
  <c r="D36" i="1"/>
  <c r="D35" i="1"/>
  <c r="D34" i="1"/>
  <c r="D33" i="1"/>
  <c r="E52" i="1" l="1"/>
  <c r="E53" i="1" s="1"/>
  <c r="E57" i="1" s="1"/>
  <c r="E63" i="1" s="1"/>
  <c r="F52" i="1"/>
  <c r="F53" i="1" s="1"/>
  <c r="F57" i="1" s="1"/>
  <c r="F65" i="1" s="1"/>
  <c r="E71" i="1"/>
  <c r="E60" i="1"/>
  <c r="E70" i="1"/>
  <c r="E68" i="1"/>
  <c r="F74" i="1"/>
  <c r="F64" i="1"/>
  <c r="F68" i="1"/>
  <c r="F73" i="1"/>
  <c r="F63" i="1"/>
  <c r="F76" i="1"/>
  <c r="F75" i="1"/>
  <c r="F60" i="1"/>
  <c r="G65" i="1"/>
  <c r="G73" i="1"/>
  <c r="G69" i="1"/>
  <c r="G62" i="1"/>
  <c r="G76" i="1"/>
  <c r="G72" i="1"/>
  <c r="G68" i="1"/>
  <c r="G59" i="1"/>
  <c r="G75" i="1"/>
  <c r="G71" i="1"/>
  <c r="G58" i="1"/>
  <c r="G74" i="1"/>
  <c r="G70" i="1"/>
  <c r="G63" i="1"/>
  <c r="H65" i="1"/>
  <c r="H76" i="1"/>
  <c r="H72" i="1"/>
  <c r="H68" i="1"/>
  <c r="H64" i="1"/>
  <c r="H59" i="1"/>
  <c r="H70" i="1"/>
  <c r="H69" i="1"/>
  <c r="H60" i="1"/>
  <c r="H75" i="1"/>
  <c r="H71" i="1"/>
  <c r="H63" i="1"/>
  <c r="H58" i="1"/>
  <c r="H74" i="1"/>
  <c r="H62" i="1"/>
  <c r="H73" i="1"/>
  <c r="H61" i="1"/>
  <c r="G60" i="1"/>
  <c r="G64" i="1"/>
  <c r="G61" i="1"/>
  <c r="D50" i="1"/>
  <c r="D42" i="1"/>
  <c r="D31" i="1"/>
  <c r="F61" i="1" l="1"/>
  <c r="F71" i="1"/>
  <c r="F72" i="1"/>
  <c r="F58" i="1"/>
  <c r="F69" i="1"/>
  <c r="F62" i="1"/>
  <c r="F59" i="1"/>
  <c r="F70" i="1"/>
  <c r="D52" i="1"/>
  <c r="D53" i="1" s="1"/>
  <c r="D57" i="1" s="1"/>
  <c r="E76" i="1"/>
  <c r="E74" i="1"/>
  <c r="E69" i="1"/>
  <c r="E75" i="1"/>
  <c r="E73" i="1"/>
  <c r="E64" i="1"/>
  <c r="E58" i="1"/>
  <c r="E65" i="1"/>
  <c r="E61" i="1"/>
  <c r="E59" i="1"/>
  <c r="E62" i="1"/>
  <c r="E72" i="1"/>
  <c r="D75" i="1" l="1"/>
  <c r="D71" i="1"/>
  <c r="D64" i="1"/>
  <c r="D60" i="1"/>
  <c r="D73" i="1"/>
  <c r="D69" i="1"/>
  <c r="D58" i="1"/>
  <c r="D72" i="1"/>
  <c r="D74" i="1"/>
  <c r="D70" i="1"/>
  <c r="D63" i="1"/>
  <c r="D59" i="1"/>
  <c r="D62" i="1"/>
  <c r="D76" i="1"/>
  <c r="D68" i="1"/>
  <c r="D61" i="1"/>
  <c r="D65" i="1"/>
</calcChain>
</file>

<file path=xl/sharedStrings.xml><?xml version="1.0" encoding="utf-8"?>
<sst xmlns="http://schemas.openxmlformats.org/spreadsheetml/2006/main" count="78" uniqueCount="30">
  <si>
    <t>Forecast of capacity sales</t>
  </si>
  <si>
    <t>yearly</t>
  </si>
  <si>
    <t>daily</t>
  </si>
  <si>
    <t>Firm freely allocable capacity</t>
  </si>
  <si>
    <t>yearly (1)</t>
  </si>
  <si>
    <t>Simplified Tariff Model for Postage Stamp RPM</t>
  </si>
  <si>
    <t>1.</t>
  </si>
  <si>
    <t>2.</t>
  </si>
  <si>
    <t>3.</t>
  </si>
  <si>
    <t>quarterly (90 days)</t>
  </si>
  <si>
    <t>quarterly (91 days)</t>
  </si>
  <si>
    <t>quarterly (92 days)</t>
  </si>
  <si>
    <t>monthly (28 days)</t>
  </si>
  <si>
    <t>monthly (29 days)</t>
  </si>
  <si>
    <t>monthly (30 days)</t>
  </si>
  <si>
    <t>monthly (31 days)</t>
  </si>
  <si>
    <t>B</t>
  </si>
  <si>
    <t>C</t>
  </si>
  <si>
    <t>D</t>
  </si>
  <si>
    <t>E</t>
  </si>
  <si>
    <t>F</t>
  </si>
  <si>
    <t>G</t>
  </si>
  <si>
    <t>H</t>
  </si>
  <si>
    <t>A/1</t>
  </si>
  <si>
    <t>Interruptible freely allocable capacity</t>
  </si>
  <si>
    <t>Allowed revenue (Projection) in €</t>
  </si>
  <si>
    <t>Sum of firm freely allocable contracted capaciy</t>
  </si>
  <si>
    <t>Reference price (yearly firm freely allocable) in €</t>
  </si>
  <si>
    <t>Multiplier, product duration, product discount</t>
  </si>
  <si>
    <t>Reserve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</si>
</sst>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1"/>
      <color rgb="FF0066FF"/>
      <name val="Calibri"/>
      <family val="2"/>
      <scheme val="minor"/>
    </font>
    <font>
      <b/>
      <sz val="12"/>
      <color rgb="FF0066FF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Arial Unicode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1" xfId="0" applyFont="1" applyBorder="1"/>
    <xf numFmtId="0" fontId="4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/>
    <xf numFmtId="3" fontId="5" fillId="4" borderId="1" xfId="0" applyNumberFormat="1" applyFont="1" applyFill="1" applyBorder="1"/>
    <xf numFmtId="0" fontId="6" fillId="0" borderId="1" xfId="0" applyFont="1" applyBorder="1"/>
    <xf numFmtId="0" fontId="5" fillId="2" borderId="1" xfId="0" applyFont="1" applyFill="1" applyBorder="1"/>
    <xf numFmtId="4" fontId="5" fillId="0" borderId="1" xfId="0" applyNumberFormat="1" applyFont="1" applyBorder="1"/>
    <xf numFmtId="4" fontId="5" fillId="3" borderId="1" xfId="0" applyNumberFormat="1" applyFont="1" applyFill="1" applyBorder="1"/>
    <xf numFmtId="0" fontId="7" fillId="0" borderId="1" xfId="0" applyFont="1" applyBorder="1" applyAlignment="1">
      <alignment horizontal="center" vertical="center"/>
    </xf>
    <xf numFmtId="0" fontId="1" fillId="3" borderId="1" xfId="0" applyFont="1" applyFill="1" applyBorder="1"/>
    <xf numFmtId="4" fontId="1" fillId="3" borderId="1" xfId="0" applyNumberFormat="1" applyFont="1" applyFill="1" applyBorder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10583</xdr:colOff>
      <xdr:row>39</xdr:row>
      <xdr:rowOff>130499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B465522-2224-4270-B2A5-9D48D919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344583" cy="7559998"/>
        </a:xfrm>
        <a:prstGeom prst="rect">
          <a:avLst/>
        </a:prstGeom>
        <a:effectLst>
          <a:outerShdw blurRad="50800" dist="38100" dir="2700000" algn="tl" rotWithShape="0">
            <a:prstClr val="black">
              <a:alpha val="5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F09A7-34CB-4004-BD0E-ED22C90437DE}">
  <dimension ref="A1"/>
  <sheetViews>
    <sheetView showGridLines="0" showRowColHeaders="0" tabSelected="1" workbookViewId="0">
      <selection activeCell="M29" sqref="M29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6"/>
  <sheetViews>
    <sheetView workbookViewId="0">
      <pane ySplit="3" topLeftCell="A4" activePane="bottomLeft" state="frozen"/>
      <selection pane="bottomLeft"/>
    </sheetView>
  </sheetViews>
  <sheetFormatPr baseColWidth="10" defaultColWidth="11.42578125" defaultRowHeight="15.75" x14ac:dyDescent="0.25"/>
  <cols>
    <col min="1" max="1" width="11.42578125" style="3"/>
    <col min="2" max="2" width="4.7109375" style="2" customWidth="1"/>
    <col min="3" max="3" width="50" customWidth="1"/>
    <col min="4" max="8" width="13.7109375" bestFit="1" customWidth="1"/>
  </cols>
  <sheetData>
    <row r="1" spans="1:8" s="3" customFormat="1" x14ac:dyDescent="0.25">
      <c r="A1" s="7" t="s">
        <v>23</v>
      </c>
      <c r="B1" s="5" t="s">
        <v>16</v>
      </c>
      <c r="C1" s="7" t="s">
        <v>17</v>
      </c>
      <c r="D1" s="7" t="s">
        <v>18</v>
      </c>
      <c r="E1" s="7" t="s">
        <v>19</v>
      </c>
      <c r="F1" s="7" t="s">
        <v>20</v>
      </c>
      <c r="G1" s="7" t="s">
        <v>21</v>
      </c>
      <c r="H1" s="7" t="s">
        <v>22</v>
      </c>
    </row>
    <row r="2" spans="1:8" x14ac:dyDescent="0.25">
      <c r="A2" s="7">
        <v>2</v>
      </c>
      <c r="B2" s="6"/>
      <c r="C2" s="4" t="s">
        <v>5</v>
      </c>
      <c r="D2" s="8"/>
      <c r="E2" s="8"/>
      <c r="F2" s="8"/>
      <c r="G2" s="8"/>
      <c r="H2" s="8"/>
    </row>
    <row r="3" spans="1:8" x14ac:dyDescent="0.25">
      <c r="A3" s="7">
        <v>3</v>
      </c>
      <c r="B3" s="6"/>
      <c r="C3" s="8"/>
      <c r="D3" s="4">
        <v>2018</v>
      </c>
      <c r="E3" s="4">
        <v>2019</v>
      </c>
      <c r="F3" s="4">
        <v>2020</v>
      </c>
      <c r="G3" s="4">
        <v>2021</v>
      </c>
      <c r="H3" s="4">
        <v>2022</v>
      </c>
    </row>
    <row r="4" spans="1:8" x14ac:dyDescent="0.25">
      <c r="A4" s="7">
        <v>4</v>
      </c>
      <c r="B4" s="6"/>
      <c r="C4" s="4" t="s">
        <v>25</v>
      </c>
      <c r="D4" s="9">
        <v>100000000</v>
      </c>
      <c r="E4" s="10">
        <v>102000000</v>
      </c>
      <c r="F4" s="10">
        <v>105000000</v>
      </c>
      <c r="G4" s="10">
        <v>107000000</v>
      </c>
      <c r="H4" s="10">
        <v>112000000</v>
      </c>
    </row>
    <row r="5" spans="1:8" x14ac:dyDescent="0.25">
      <c r="A5" s="7">
        <v>5</v>
      </c>
      <c r="B5" s="6"/>
      <c r="C5" s="8"/>
      <c r="D5" s="9"/>
      <c r="E5" s="8"/>
      <c r="F5" s="8"/>
      <c r="G5" s="8"/>
      <c r="H5" s="8"/>
    </row>
    <row r="6" spans="1:8" x14ac:dyDescent="0.25">
      <c r="A6" s="7">
        <v>6</v>
      </c>
      <c r="B6" s="6" t="s">
        <v>6</v>
      </c>
      <c r="C6" s="4" t="s">
        <v>0</v>
      </c>
      <c r="D6" s="9"/>
      <c r="E6" s="8"/>
      <c r="F6" s="8"/>
      <c r="G6" s="8"/>
      <c r="H6" s="8"/>
    </row>
    <row r="7" spans="1:8" x14ac:dyDescent="0.25">
      <c r="A7" s="7">
        <v>7</v>
      </c>
      <c r="B7" s="6"/>
      <c r="C7" s="11" t="s">
        <v>3</v>
      </c>
      <c r="D7" s="9"/>
      <c r="E7" s="8"/>
      <c r="F7" s="8"/>
      <c r="G7" s="8"/>
      <c r="H7" s="8"/>
    </row>
    <row r="8" spans="1:8" x14ac:dyDescent="0.25">
      <c r="A8" s="7">
        <v>8</v>
      </c>
      <c r="B8" s="6"/>
      <c r="C8" s="8" t="s">
        <v>1</v>
      </c>
      <c r="D8" s="9">
        <v>1000</v>
      </c>
      <c r="E8" s="12"/>
      <c r="F8" s="12"/>
      <c r="G8" s="12"/>
      <c r="H8" s="12"/>
    </row>
    <row r="9" spans="1:8" x14ac:dyDescent="0.25">
      <c r="A9" s="7">
        <v>9</v>
      </c>
      <c r="B9" s="6"/>
      <c r="C9" s="8" t="s">
        <v>9</v>
      </c>
      <c r="D9" s="9">
        <v>3000</v>
      </c>
      <c r="E9" s="12"/>
      <c r="F9" s="12"/>
      <c r="G9" s="12"/>
      <c r="H9" s="12"/>
    </row>
    <row r="10" spans="1:8" x14ac:dyDescent="0.25">
      <c r="A10" s="7">
        <v>10</v>
      </c>
      <c r="B10" s="6"/>
      <c r="C10" s="8" t="s">
        <v>10</v>
      </c>
      <c r="D10" s="9">
        <v>2000</v>
      </c>
      <c r="E10" s="12"/>
      <c r="F10" s="12"/>
      <c r="G10" s="12"/>
      <c r="H10" s="12"/>
    </row>
    <row r="11" spans="1:8" x14ac:dyDescent="0.25">
      <c r="A11" s="7">
        <v>11</v>
      </c>
      <c r="B11" s="6"/>
      <c r="C11" s="8" t="s">
        <v>11</v>
      </c>
      <c r="D11" s="9">
        <v>5000</v>
      </c>
      <c r="E11" s="12"/>
      <c r="F11" s="12"/>
      <c r="G11" s="12"/>
      <c r="H11" s="12"/>
    </row>
    <row r="12" spans="1:8" x14ac:dyDescent="0.25">
      <c r="A12" s="7">
        <v>12</v>
      </c>
      <c r="B12" s="6"/>
      <c r="C12" s="8" t="s">
        <v>12</v>
      </c>
      <c r="D12" s="9">
        <v>1000</v>
      </c>
      <c r="E12" s="12"/>
      <c r="F12" s="12"/>
      <c r="G12" s="12"/>
      <c r="H12" s="12"/>
    </row>
    <row r="13" spans="1:8" x14ac:dyDescent="0.25">
      <c r="A13" s="7">
        <v>13</v>
      </c>
      <c r="B13" s="6"/>
      <c r="C13" s="8" t="s">
        <v>13</v>
      </c>
      <c r="D13" s="9">
        <v>0</v>
      </c>
      <c r="E13" s="12"/>
      <c r="F13" s="12"/>
      <c r="G13" s="12"/>
      <c r="H13" s="12"/>
    </row>
    <row r="14" spans="1:8" x14ac:dyDescent="0.25">
      <c r="A14" s="7">
        <v>14</v>
      </c>
      <c r="B14" s="6"/>
      <c r="C14" s="8" t="s">
        <v>14</v>
      </c>
      <c r="D14" s="9">
        <v>4000</v>
      </c>
      <c r="E14" s="12"/>
      <c r="F14" s="12"/>
      <c r="G14" s="12"/>
      <c r="H14" s="12"/>
    </row>
    <row r="15" spans="1:8" x14ac:dyDescent="0.25">
      <c r="A15" s="7">
        <v>15</v>
      </c>
      <c r="B15" s="6"/>
      <c r="C15" s="8" t="s">
        <v>15</v>
      </c>
      <c r="D15" s="9">
        <v>7000</v>
      </c>
      <c r="E15" s="12"/>
      <c r="F15" s="12"/>
      <c r="G15" s="12"/>
      <c r="H15" s="12"/>
    </row>
    <row r="16" spans="1:8" x14ac:dyDescent="0.25">
      <c r="A16" s="7">
        <v>16</v>
      </c>
      <c r="B16" s="6"/>
      <c r="C16" s="8" t="s">
        <v>2</v>
      </c>
      <c r="D16" s="9">
        <v>200000</v>
      </c>
      <c r="E16" s="12"/>
      <c r="F16" s="12"/>
      <c r="G16" s="12"/>
      <c r="H16" s="12"/>
    </row>
    <row r="17" spans="1:8" x14ac:dyDescent="0.25">
      <c r="A17" s="7">
        <v>17</v>
      </c>
      <c r="B17" s="6"/>
      <c r="C17" s="8"/>
      <c r="D17" s="9"/>
      <c r="E17" s="8"/>
      <c r="F17" s="8"/>
      <c r="G17" s="8"/>
      <c r="H17" s="8"/>
    </row>
    <row r="18" spans="1:8" x14ac:dyDescent="0.25">
      <c r="A18" s="7">
        <v>18</v>
      </c>
      <c r="B18" s="6"/>
      <c r="C18" s="11" t="s">
        <v>24</v>
      </c>
      <c r="D18" s="9"/>
      <c r="E18" s="8"/>
      <c r="F18" s="8"/>
      <c r="G18" s="8"/>
      <c r="H18" s="8"/>
    </row>
    <row r="19" spans="1:8" x14ac:dyDescent="0.25">
      <c r="A19" s="7">
        <v>19</v>
      </c>
      <c r="B19" s="6"/>
      <c r="C19" s="8" t="s">
        <v>1</v>
      </c>
      <c r="D19" s="9">
        <v>500</v>
      </c>
      <c r="E19" s="12"/>
      <c r="F19" s="12"/>
      <c r="G19" s="12"/>
      <c r="H19" s="12"/>
    </row>
    <row r="20" spans="1:8" x14ac:dyDescent="0.25">
      <c r="A20" s="7">
        <v>20</v>
      </c>
      <c r="B20" s="6"/>
      <c r="C20" s="8" t="s">
        <v>9</v>
      </c>
      <c r="D20" s="9">
        <v>1500</v>
      </c>
      <c r="E20" s="12"/>
      <c r="F20" s="12"/>
      <c r="G20" s="12"/>
      <c r="H20" s="12"/>
    </row>
    <row r="21" spans="1:8" x14ac:dyDescent="0.25">
      <c r="A21" s="7">
        <v>21</v>
      </c>
      <c r="B21" s="6"/>
      <c r="C21" s="8" t="s">
        <v>10</v>
      </c>
      <c r="D21" s="9">
        <v>1000</v>
      </c>
      <c r="E21" s="12"/>
      <c r="F21" s="12"/>
      <c r="G21" s="12"/>
      <c r="H21" s="12"/>
    </row>
    <row r="22" spans="1:8" x14ac:dyDescent="0.25">
      <c r="A22" s="7">
        <v>22</v>
      </c>
      <c r="B22" s="6"/>
      <c r="C22" s="8" t="s">
        <v>11</v>
      </c>
      <c r="D22" s="9">
        <v>2500</v>
      </c>
      <c r="E22" s="12"/>
      <c r="F22" s="12"/>
      <c r="G22" s="12"/>
      <c r="H22" s="12"/>
    </row>
    <row r="23" spans="1:8" x14ac:dyDescent="0.25">
      <c r="A23" s="7">
        <v>23</v>
      </c>
      <c r="B23" s="6"/>
      <c r="C23" s="8" t="s">
        <v>12</v>
      </c>
      <c r="D23" s="9">
        <v>500</v>
      </c>
      <c r="E23" s="12"/>
      <c r="F23" s="12"/>
      <c r="G23" s="12"/>
      <c r="H23" s="12"/>
    </row>
    <row r="24" spans="1:8" x14ac:dyDescent="0.25">
      <c r="A24" s="7">
        <v>24</v>
      </c>
      <c r="B24" s="6"/>
      <c r="C24" s="8" t="s">
        <v>13</v>
      </c>
      <c r="D24" s="9">
        <v>0</v>
      </c>
      <c r="E24" s="12"/>
      <c r="F24" s="12"/>
      <c r="G24" s="12"/>
      <c r="H24" s="12"/>
    </row>
    <row r="25" spans="1:8" x14ac:dyDescent="0.25">
      <c r="A25" s="7">
        <v>25</v>
      </c>
      <c r="B25" s="6"/>
      <c r="C25" s="8" t="s">
        <v>14</v>
      </c>
      <c r="D25" s="9">
        <v>2000</v>
      </c>
      <c r="E25" s="12"/>
      <c r="F25" s="12"/>
      <c r="G25" s="12"/>
      <c r="H25" s="12"/>
    </row>
    <row r="26" spans="1:8" x14ac:dyDescent="0.25">
      <c r="A26" s="7">
        <v>26</v>
      </c>
      <c r="B26" s="6"/>
      <c r="C26" s="8" t="s">
        <v>15</v>
      </c>
      <c r="D26" s="9">
        <v>3500</v>
      </c>
      <c r="E26" s="12"/>
      <c r="F26" s="12"/>
      <c r="G26" s="12"/>
      <c r="H26" s="12"/>
    </row>
    <row r="27" spans="1:8" x14ac:dyDescent="0.25">
      <c r="A27" s="7">
        <v>27</v>
      </c>
      <c r="B27" s="6"/>
      <c r="C27" s="8" t="s">
        <v>2</v>
      </c>
      <c r="D27" s="9">
        <v>100000</v>
      </c>
      <c r="E27" s="12"/>
      <c r="F27" s="12"/>
      <c r="G27" s="12"/>
      <c r="H27" s="12"/>
    </row>
    <row r="28" spans="1:8" x14ac:dyDescent="0.25">
      <c r="A28" s="7">
        <v>28</v>
      </c>
      <c r="B28" s="6"/>
      <c r="C28" s="8"/>
      <c r="D28" s="9"/>
      <c r="E28" s="8"/>
      <c r="F28" s="8"/>
      <c r="G28" s="8"/>
      <c r="H28" s="8"/>
    </row>
    <row r="29" spans="1:8" x14ac:dyDescent="0.25">
      <c r="A29" s="7">
        <v>29</v>
      </c>
      <c r="B29" s="6" t="s">
        <v>7</v>
      </c>
      <c r="C29" s="4" t="s">
        <v>28</v>
      </c>
      <c r="D29" s="9"/>
      <c r="E29" s="8"/>
      <c r="F29" s="8"/>
      <c r="G29" s="8"/>
      <c r="H29" s="8"/>
    </row>
    <row r="30" spans="1:8" x14ac:dyDescent="0.25">
      <c r="A30" s="7">
        <v>30</v>
      </c>
      <c r="B30" s="6"/>
      <c r="C30" s="11" t="s">
        <v>3</v>
      </c>
      <c r="D30" s="9"/>
      <c r="E30" s="8"/>
      <c r="F30" s="8"/>
      <c r="G30" s="8"/>
      <c r="H30" s="8"/>
    </row>
    <row r="31" spans="1:8" x14ac:dyDescent="0.25">
      <c r="A31" s="7">
        <v>31</v>
      </c>
      <c r="B31" s="6"/>
      <c r="C31" s="8" t="s">
        <v>4</v>
      </c>
      <c r="D31" s="9">
        <f>D8</f>
        <v>1000</v>
      </c>
      <c r="E31" s="14">
        <f>E8</f>
        <v>0</v>
      </c>
      <c r="F31" s="14">
        <f>F8</f>
        <v>0</v>
      </c>
      <c r="G31" s="14">
        <f>G8</f>
        <v>0</v>
      </c>
      <c r="H31" s="14">
        <f>H8</f>
        <v>0</v>
      </c>
    </row>
    <row r="32" spans="1:8" x14ac:dyDescent="0.25">
      <c r="A32" s="7">
        <v>32</v>
      </c>
      <c r="B32" s="6"/>
      <c r="C32" s="8" t="s">
        <v>9</v>
      </c>
      <c r="D32" s="9">
        <f>D9*90*1.1/365</f>
        <v>813.69863013698625</v>
      </c>
      <c r="E32" s="14">
        <f>E9*90*1.1/365</f>
        <v>0</v>
      </c>
      <c r="F32" s="14">
        <f>F9*90*1.1/365</f>
        <v>0</v>
      </c>
      <c r="G32" s="14">
        <f>G9*90*1.1/365</f>
        <v>0</v>
      </c>
      <c r="H32" s="14">
        <f>H9*90*1.1/365</f>
        <v>0</v>
      </c>
    </row>
    <row r="33" spans="1:8" x14ac:dyDescent="0.25">
      <c r="A33" s="7">
        <v>33</v>
      </c>
      <c r="B33" s="6"/>
      <c r="C33" s="8" t="s">
        <v>10</v>
      </c>
      <c r="D33" s="9">
        <f>D10*91*1.1/365</f>
        <v>548.49315068493161</v>
      </c>
      <c r="E33" s="14">
        <f>E10*91*1.1/365</f>
        <v>0</v>
      </c>
      <c r="F33" s="14">
        <f>F10*91*1.1/365</f>
        <v>0</v>
      </c>
      <c r="G33" s="14">
        <f>G10*91*1.1/365</f>
        <v>0</v>
      </c>
      <c r="H33" s="14">
        <f>H10*91*1.1/365</f>
        <v>0</v>
      </c>
    </row>
    <row r="34" spans="1:8" x14ac:dyDescent="0.25">
      <c r="A34" s="7">
        <v>34</v>
      </c>
      <c r="B34" s="6"/>
      <c r="C34" s="8" t="s">
        <v>11</v>
      </c>
      <c r="D34" s="9">
        <f>D11*92*1.1/365</f>
        <v>1386.3013698630139</v>
      </c>
      <c r="E34" s="14">
        <f>E11*92*1.1/365</f>
        <v>0</v>
      </c>
      <c r="F34" s="14">
        <f>F11*92*1.1/365</f>
        <v>0</v>
      </c>
      <c r="G34" s="14">
        <f>G11*92*1.1/365</f>
        <v>0</v>
      </c>
      <c r="H34" s="14">
        <f>H11*92*1.1/365</f>
        <v>0</v>
      </c>
    </row>
    <row r="35" spans="1:8" x14ac:dyDescent="0.25">
      <c r="A35" s="7">
        <v>35</v>
      </c>
      <c r="B35" s="6"/>
      <c r="C35" s="8" t="s">
        <v>12</v>
      </c>
      <c r="D35" s="9">
        <f>D12*1.25*28/365</f>
        <v>95.890410958904113</v>
      </c>
      <c r="E35" s="14">
        <f>E12*1.25*28/365</f>
        <v>0</v>
      </c>
      <c r="F35" s="14">
        <f>F12*1.25*28/365</f>
        <v>0</v>
      </c>
      <c r="G35" s="14">
        <f>G12*1.25*28/365</f>
        <v>0</v>
      </c>
      <c r="H35" s="14">
        <f>H12*1.25*28/365</f>
        <v>0</v>
      </c>
    </row>
    <row r="36" spans="1:8" x14ac:dyDescent="0.25">
      <c r="A36" s="7">
        <v>36</v>
      </c>
      <c r="B36" s="6"/>
      <c r="C36" s="8" t="s">
        <v>13</v>
      </c>
      <c r="D36" s="9">
        <f>D13*1.25*29/365</f>
        <v>0</v>
      </c>
      <c r="E36" s="14">
        <f>E13*1.25*29/365</f>
        <v>0</v>
      </c>
      <c r="F36" s="14">
        <f>F13*1.25*29/365</f>
        <v>0</v>
      </c>
      <c r="G36" s="14">
        <f>G13*1.25*29/365</f>
        <v>0</v>
      </c>
      <c r="H36" s="14">
        <f>H13*1.25*29/365</f>
        <v>0</v>
      </c>
    </row>
    <row r="37" spans="1:8" x14ac:dyDescent="0.25">
      <c r="A37" s="7">
        <v>37</v>
      </c>
      <c r="B37" s="6"/>
      <c r="C37" s="8" t="s">
        <v>14</v>
      </c>
      <c r="D37" s="9">
        <f>D14*1.25*30/365</f>
        <v>410.95890410958901</v>
      </c>
      <c r="E37" s="14">
        <f>E14*1.25*30/365</f>
        <v>0</v>
      </c>
      <c r="F37" s="14">
        <f>F14*1.25*30/365</f>
        <v>0</v>
      </c>
      <c r="G37" s="14">
        <f>G14*1.25*30/365</f>
        <v>0</v>
      </c>
      <c r="H37" s="14">
        <f>H14*1.25*30/365</f>
        <v>0</v>
      </c>
    </row>
    <row r="38" spans="1:8" x14ac:dyDescent="0.25">
      <c r="A38" s="7">
        <v>38</v>
      </c>
      <c r="B38" s="6"/>
      <c r="C38" s="8" t="s">
        <v>15</v>
      </c>
      <c r="D38" s="9">
        <f>D15*1.25*31/365</f>
        <v>743.15068493150682</v>
      </c>
      <c r="E38" s="14">
        <f>E15*1.25*31/365</f>
        <v>0</v>
      </c>
      <c r="F38" s="14">
        <f>F15*1.25*31/365</f>
        <v>0</v>
      </c>
      <c r="G38" s="14">
        <f>G15*1.25*31/365</f>
        <v>0</v>
      </c>
      <c r="H38" s="14">
        <f>H15*1.25*31/365</f>
        <v>0</v>
      </c>
    </row>
    <row r="39" spans="1:8" x14ac:dyDescent="0.25">
      <c r="A39" s="7">
        <v>39</v>
      </c>
      <c r="B39" s="6"/>
      <c r="C39" s="8" t="s">
        <v>2</v>
      </c>
      <c r="D39" s="9">
        <f>D16*1.4/365</f>
        <v>767.1232876712329</v>
      </c>
      <c r="E39" s="14">
        <f>E16*1.4/365</f>
        <v>0</v>
      </c>
      <c r="F39" s="14">
        <f>F16*1.4/365</f>
        <v>0</v>
      </c>
      <c r="G39" s="14">
        <f>G16*1.4/365</f>
        <v>0</v>
      </c>
      <c r="H39" s="14">
        <f>H16*1.4/365</f>
        <v>0</v>
      </c>
    </row>
    <row r="40" spans="1:8" x14ac:dyDescent="0.25">
      <c r="A40" s="7">
        <v>40</v>
      </c>
      <c r="B40" s="6"/>
      <c r="C40" s="8"/>
      <c r="D40" s="9"/>
      <c r="E40" s="8"/>
      <c r="F40" s="8"/>
      <c r="G40" s="8"/>
      <c r="H40" s="8"/>
    </row>
    <row r="41" spans="1:8" x14ac:dyDescent="0.25">
      <c r="A41" s="7">
        <v>41</v>
      </c>
      <c r="B41" s="6"/>
      <c r="C41" s="11" t="s">
        <v>24</v>
      </c>
      <c r="D41" s="9"/>
      <c r="E41" s="8"/>
      <c r="F41" s="8"/>
      <c r="G41" s="8"/>
      <c r="H41" s="8"/>
    </row>
    <row r="42" spans="1:8" x14ac:dyDescent="0.25">
      <c r="A42" s="7">
        <v>42</v>
      </c>
      <c r="B42" s="6"/>
      <c r="C42" s="8" t="s">
        <v>4</v>
      </c>
      <c r="D42" s="9">
        <f>D19*0.9</f>
        <v>450</v>
      </c>
      <c r="E42" s="14">
        <f>E19*0.9</f>
        <v>0</v>
      </c>
      <c r="F42" s="14">
        <f>F19*0.9</f>
        <v>0</v>
      </c>
      <c r="G42" s="14">
        <f>G19*0.9</f>
        <v>0</v>
      </c>
      <c r="H42" s="14">
        <f>H19*0.9</f>
        <v>0</v>
      </c>
    </row>
    <row r="43" spans="1:8" x14ac:dyDescent="0.25">
      <c r="A43" s="7">
        <v>43</v>
      </c>
      <c r="B43" s="6"/>
      <c r="C43" s="8" t="s">
        <v>9</v>
      </c>
      <c r="D43" s="9">
        <f>D20*1.1*0.9*90/365</f>
        <v>366.16438356164389</v>
      </c>
      <c r="E43" s="14">
        <f>E20*1.1*0.9*90/365</f>
        <v>0</v>
      </c>
      <c r="F43" s="14">
        <f>F20*1.1*0.9*90/365</f>
        <v>0</v>
      </c>
      <c r="G43" s="14">
        <f>G20*1.1*0.9*90/365</f>
        <v>0</v>
      </c>
      <c r="H43" s="14">
        <f>H20*1.1*0.9*90/365</f>
        <v>0</v>
      </c>
    </row>
    <row r="44" spans="1:8" x14ac:dyDescent="0.25">
      <c r="A44" s="7">
        <v>44</v>
      </c>
      <c r="B44" s="6"/>
      <c r="C44" s="8" t="s">
        <v>10</v>
      </c>
      <c r="D44" s="9">
        <f>D21*1.1*0.9*91/365</f>
        <v>246.82191780821918</v>
      </c>
      <c r="E44" s="14">
        <f>E21*1.1*0.9*91/365</f>
        <v>0</v>
      </c>
      <c r="F44" s="14">
        <f>F21*1.1*0.9*91/365</f>
        <v>0</v>
      </c>
      <c r="G44" s="14">
        <f>G21*1.1*0.9*91/365</f>
        <v>0</v>
      </c>
      <c r="H44" s="14">
        <f>H21*1.1*0.9*91/365</f>
        <v>0</v>
      </c>
    </row>
    <row r="45" spans="1:8" x14ac:dyDescent="0.25">
      <c r="A45" s="7">
        <v>45</v>
      </c>
      <c r="B45" s="6"/>
      <c r="C45" s="8" t="s">
        <v>11</v>
      </c>
      <c r="D45" s="9">
        <f>D22*1.1*0.9*92/365</f>
        <v>623.83561643835617</v>
      </c>
      <c r="E45" s="14">
        <f>E22*1.1*0.9*92/365</f>
        <v>0</v>
      </c>
      <c r="F45" s="14">
        <f>F22*1.1*0.9*92/365</f>
        <v>0</v>
      </c>
      <c r="G45" s="14">
        <f>G22*1.1*0.9*92/365</f>
        <v>0</v>
      </c>
      <c r="H45" s="14">
        <f>H22*1.1*0.9*92/365</f>
        <v>0</v>
      </c>
    </row>
    <row r="46" spans="1:8" x14ac:dyDescent="0.25">
      <c r="A46" s="7">
        <v>46</v>
      </c>
      <c r="B46" s="6"/>
      <c r="C46" s="8" t="s">
        <v>12</v>
      </c>
      <c r="D46" s="9">
        <f>D23*0.9*1.25*28/365</f>
        <v>43.150684931506852</v>
      </c>
      <c r="E46" s="14">
        <f>E23*0.9*1.25*28/365</f>
        <v>0</v>
      </c>
      <c r="F46" s="14">
        <f>F23*0.9*1.25*28/365</f>
        <v>0</v>
      </c>
      <c r="G46" s="14">
        <f>G23*0.9*1.25*28/365</f>
        <v>0</v>
      </c>
      <c r="H46" s="14">
        <f>H23*0.9*1.25*28/365</f>
        <v>0</v>
      </c>
    </row>
    <row r="47" spans="1:8" x14ac:dyDescent="0.25">
      <c r="A47" s="7">
        <v>47</v>
      </c>
      <c r="B47" s="6"/>
      <c r="C47" s="8" t="s">
        <v>13</v>
      </c>
      <c r="D47" s="9">
        <f>D24*0.9*1.25*29/365</f>
        <v>0</v>
      </c>
      <c r="E47" s="14">
        <f>E24*0.9*1.25*29/365</f>
        <v>0</v>
      </c>
      <c r="F47" s="14">
        <f>F24*0.9*1.25*29/365</f>
        <v>0</v>
      </c>
      <c r="G47" s="14">
        <f>G24*0.9*1.25*29/365</f>
        <v>0</v>
      </c>
      <c r="H47" s="14">
        <f>H24*0.9*1.25*29/365</f>
        <v>0</v>
      </c>
    </row>
    <row r="48" spans="1:8" x14ac:dyDescent="0.25">
      <c r="A48" s="7">
        <v>48</v>
      </c>
      <c r="B48" s="6"/>
      <c r="C48" s="8" t="s">
        <v>14</v>
      </c>
      <c r="D48" s="9">
        <f>D25*0.9*1.25*30/365</f>
        <v>184.93150684931507</v>
      </c>
      <c r="E48" s="14">
        <f>E25*0.9*1.25*30/365</f>
        <v>0</v>
      </c>
      <c r="F48" s="14">
        <f>F25*0.9*1.25*30/365</f>
        <v>0</v>
      </c>
      <c r="G48" s="14">
        <f>G25*0.9*1.25*30/365</f>
        <v>0</v>
      </c>
      <c r="H48" s="14">
        <f>H25*0.9*1.25*30/365</f>
        <v>0</v>
      </c>
    </row>
    <row r="49" spans="1:11" x14ac:dyDescent="0.25">
      <c r="A49" s="7">
        <v>49</v>
      </c>
      <c r="B49" s="6"/>
      <c r="C49" s="8" t="s">
        <v>15</v>
      </c>
      <c r="D49" s="9">
        <f>D26*0.9*1.25*31/365</f>
        <v>334.41780821917808</v>
      </c>
      <c r="E49" s="14">
        <f>E26*0.9*1.25*31/365</f>
        <v>0</v>
      </c>
      <c r="F49" s="14">
        <f>F26*0.9*1.25*31/365</f>
        <v>0</v>
      </c>
      <c r="G49" s="14">
        <f>G26*0.9*1.25*31/365</f>
        <v>0</v>
      </c>
      <c r="H49" s="14">
        <f>H26*0.9*1.25*31/365</f>
        <v>0</v>
      </c>
    </row>
    <row r="50" spans="1:11" x14ac:dyDescent="0.25">
      <c r="A50" s="7">
        <v>50</v>
      </c>
      <c r="B50" s="6"/>
      <c r="C50" s="8" t="s">
        <v>2</v>
      </c>
      <c r="D50" s="9">
        <f>D27/365*1.4*0.9</f>
        <v>345.20547945205476</v>
      </c>
      <c r="E50" s="14">
        <f>E27/365*1.4*0.9</f>
        <v>0</v>
      </c>
      <c r="F50" s="14">
        <f>F27/365*1.4*0.9</f>
        <v>0</v>
      </c>
      <c r="G50" s="14">
        <f>G27/365*1.4*0.9</f>
        <v>0</v>
      </c>
      <c r="H50" s="14">
        <f>H27/365*1.4*0.9</f>
        <v>0</v>
      </c>
    </row>
    <row r="51" spans="1:11" x14ac:dyDescent="0.25">
      <c r="A51" s="7">
        <v>51</v>
      </c>
      <c r="B51" s="6"/>
      <c r="C51" s="8"/>
      <c r="D51" s="9"/>
      <c r="E51" s="8"/>
      <c r="F51" s="8"/>
      <c r="G51" s="8"/>
      <c r="H51" s="8"/>
    </row>
    <row r="52" spans="1:11" ht="16.5" x14ac:dyDescent="0.3">
      <c r="A52" s="7">
        <v>52</v>
      </c>
      <c r="B52" s="6"/>
      <c r="C52" s="4" t="s">
        <v>26</v>
      </c>
      <c r="D52" s="9">
        <f>SUM(D31:D50)</f>
        <v>8360.1438356164381</v>
      </c>
      <c r="E52" s="13">
        <f>SUM(E31:E50)</f>
        <v>0</v>
      </c>
      <c r="F52" s="13">
        <f>SUM(F31:F50)</f>
        <v>0</v>
      </c>
      <c r="G52" s="13">
        <f>SUM(G31:G50)</f>
        <v>0</v>
      </c>
      <c r="H52" s="13">
        <f>SUM(H31:H50)</f>
        <v>0</v>
      </c>
      <c r="K52" s="1"/>
    </row>
    <row r="53" spans="1:11" x14ac:dyDescent="0.25">
      <c r="A53" s="7">
        <v>53</v>
      </c>
      <c r="B53" s="6"/>
      <c r="C53" s="4" t="s">
        <v>27</v>
      </c>
      <c r="D53" s="9">
        <f>D4/D52</f>
        <v>11961.516687544703</v>
      </c>
      <c r="E53" s="13" t="e">
        <f>E4/E52</f>
        <v>#DIV/0!</v>
      </c>
      <c r="F53" s="13" t="e">
        <f>F4/F52</f>
        <v>#DIV/0!</v>
      </c>
      <c r="G53" s="13" t="e">
        <f>G4/G52</f>
        <v>#DIV/0!</v>
      </c>
      <c r="H53" s="13" t="e">
        <f>H4/H52</f>
        <v>#DIV/0!</v>
      </c>
    </row>
    <row r="54" spans="1:11" ht="17.25" x14ac:dyDescent="0.25">
      <c r="A54" s="7">
        <v>54</v>
      </c>
      <c r="B54" s="6"/>
      <c r="C54" s="8"/>
      <c r="D54" s="9"/>
      <c r="E54" s="15"/>
      <c r="F54" s="15"/>
      <c r="G54" s="15"/>
      <c r="H54" s="15"/>
    </row>
    <row r="55" spans="1:11" ht="17.25" x14ac:dyDescent="0.25">
      <c r="A55" s="7">
        <v>55</v>
      </c>
      <c r="B55" s="6" t="s">
        <v>8</v>
      </c>
      <c r="C55" s="4" t="s">
        <v>29</v>
      </c>
      <c r="D55" s="9"/>
      <c r="E55" s="15"/>
      <c r="F55" s="15"/>
      <c r="G55" s="15"/>
      <c r="H55" s="15"/>
    </row>
    <row r="56" spans="1:11" x14ac:dyDescent="0.25">
      <c r="A56" s="7">
        <v>56</v>
      </c>
      <c r="B56" s="6"/>
      <c r="C56" s="11" t="s">
        <v>3</v>
      </c>
      <c r="D56" s="9"/>
      <c r="E56" s="8"/>
      <c r="F56" s="8"/>
      <c r="G56" s="8"/>
      <c r="H56" s="8"/>
    </row>
    <row r="57" spans="1:11" x14ac:dyDescent="0.25">
      <c r="A57" s="7">
        <v>57</v>
      </c>
      <c r="B57" s="6"/>
      <c r="C57" s="8" t="s">
        <v>4</v>
      </c>
      <c r="D57" s="9">
        <f>D53</f>
        <v>11961.516687544703</v>
      </c>
      <c r="E57" s="16" t="e">
        <f>E53</f>
        <v>#DIV/0!</v>
      </c>
      <c r="F57" s="16" t="e">
        <f>F53</f>
        <v>#DIV/0!</v>
      </c>
      <c r="G57" s="16" t="e">
        <f>G53</f>
        <v>#DIV/0!</v>
      </c>
      <c r="H57" s="16" t="e">
        <f>H53</f>
        <v>#DIV/0!</v>
      </c>
    </row>
    <row r="58" spans="1:11" x14ac:dyDescent="0.25">
      <c r="A58" s="7">
        <v>58</v>
      </c>
      <c r="B58" s="6"/>
      <c r="C58" s="8" t="s">
        <v>9</v>
      </c>
      <c r="D58" s="9">
        <f>D57*1.1*90/365</f>
        <v>3244.356581005276</v>
      </c>
      <c r="E58" s="16" t="e">
        <f>E57*1.1*90/365</f>
        <v>#DIV/0!</v>
      </c>
      <c r="F58" s="16" t="e">
        <f>F57*1.1*90/365</f>
        <v>#DIV/0!</v>
      </c>
      <c r="G58" s="16" t="e">
        <f>G57*1.1*90/365</f>
        <v>#DIV/0!</v>
      </c>
      <c r="H58" s="16" t="e">
        <f>H57*1.1*90/365</f>
        <v>#DIV/0!</v>
      </c>
    </row>
    <row r="59" spans="1:11" x14ac:dyDescent="0.25">
      <c r="A59" s="7">
        <v>59</v>
      </c>
      <c r="B59" s="6"/>
      <c r="C59" s="8" t="s">
        <v>10</v>
      </c>
      <c r="D59" s="9">
        <f>D57*1.1*91/365</f>
        <v>3280.4049874608904</v>
      </c>
      <c r="E59" s="16" t="e">
        <f>E57*1.1*91/365</f>
        <v>#DIV/0!</v>
      </c>
      <c r="F59" s="16" t="e">
        <f>F57*1.1*91/365</f>
        <v>#DIV/0!</v>
      </c>
      <c r="G59" s="16" t="e">
        <f>G57*1.1*91/365</f>
        <v>#DIV/0!</v>
      </c>
      <c r="H59" s="16" t="e">
        <f>H57*1.1*91/365</f>
        <v>#DIV/0!</v>
      </c>
    </row>
    <row r="60" spans="1:11" x14ac:dyDescent="0.25">
      <c r="A60" s="7">
        <v>60</v>
      </c>
      <c r="B60" s="6"/>
      <c r="C60" s="8" t="s">
        <v>11</v>
      </c>
      <c r="D60" s="9">
        <f>D57*1.1*92/365</f>
        <v>3316.4533939165044</v>
      </c>
      <c r="E60" s="16" t="e">
        <f>E57*1.1*92/365</f>
        <v>#DIV/0!</v>
      </c>
      <c r="F60" s="16" t="e">
        <f>F57*1.1*92/365</f>
        <v>#DIV/0!</v>
      </c>
      <c r="G60" s="16" t="e">
        <f>G57*1.1*92/365</f>
        <v>#DIV/0!</v>
      </c>
      <c r="H60" s="16" t="e">
        <f>H57*1.1*92/365</f>
        <v>#DIV/0!</v>
      </c>
    </row>
    <row r="61" spans="1:11" x14ac:dyDescent="0.25">
      <c r="A61" s="7">
        <v>61</v>
      </c>
      <c r="B61" s="6"/>
      <c r="C61" s="8" t="s">
        <v>12</v>
      </c>
      <c r="D61" s="9">
        <f>D57*1.25*28/365</f>
        <v>1146.9947508604509</v>
      </c>
      <c r="E61" s="17" t="e">
        <f>E57*1.25*28/365</f>
        <v>#DIV/0!</v>
      </c>
      <c r="F61" s="17" t="e">
        <f>F57*1.25*28/365</f>
        <v>#DIV/0!</v>
      </c>
      <c r="G61" s="17" t="e">
        <f>G57*1.25*28/365</f>
        <v>#DIV/0!</v>
      </c>
      <c r="H61" s="17" t="e">
        <f>H57*1.25*28/365</f>
        <v>#DIV/0!</v>
      </c>
    </row>
    <row r="62" spans="1:11" x14ac:dyDescent="0.25">
      <c r="A62" s="7">
        <v>62</v>
      </c>
      <c r="B62" s="6"/>
      <c r="C62" s="8" t="s">
        <v>13</v>
      </c>
      <c r="D62" s="9">
        <f>D57*1.25*29/365</f>
        <v>1187.9588491054672</v>
      </c>
      <c r="E62" s="17" t="e">
        <f>E57*1.25*29/365</f>
        <v>#DIV/0!</v>
      </c>
      <c r="F62" s="17" t="e">
        <f>F57*1.25*29/365</f>
        <v>#DIV/0!</v>
      </c>
      <c r="G62" s="17" t="e">
        <f>G57*1.25*29/365</f>
        <v>#DIV/0!</v>
      </c>
      <c r="H62" s="17" t="e">
        <f>H57*1.25*29/365</f>
        <v>#DIV/0!</v>
      </c>
    </row>
    <row r="63" spans="1:11" x14ac:dyDescent="0.25">
      <c r="A63" s="7">
        <v>63</v>
      </c>
      <c r="B63" s="6"/>
      <c r="C63" s="8" t="s">
        <v>14</v>
      </c>
      <c r="D63" s="9">
        <f>D57*1.25*30/365</f>
        <v>1228.9229473504831</v>
      </c>
      <c r="E63" s="17" t="e">
        <f>E57*1.25*30/365</f>
        <v>#DIV/0!</v>
      </c>
      <c r="F63" s="17" t="e">
        <f>F57*1.25*30/365</f>
        <v>#DIV/0!</v>
      </c>
      <c r="G63" s="17" t="e">
        <f>G57*1.25*30/365</f>
        <v>#DIV/0!</v>
      </c>
      <c r="H63" s="17" t="e">
        <f>H57*1.25*30/365</f>
        <v>#DIV/0!</v>
      </c>
    </row>
    <row r="64" spans="1:11" x14ac:dyDescent="0.25">
      <c r="A64" s="7">
        <v>64</v>
      </c>
      <c r="B64" s="6"/>
      <c r="C64" s="8" t="s">
        <v>15</v>
      </c>
      <c r="D64" s="9">
        <f>D57*1.25*31/365</f>
        <v>1269.8870455954993</v>
      </c>
      <c r="E64" s="17" t="e">
        <f>E57*1.25*31/365</f>
        <v>#DIV/0!</v>
      </c>
      <c r="F64" s="17" t="e">
        <f>F57*1.25*31/365</f>
        <v>#DIV/0!</v>
      </c>
      <c r="G64" s="17" t="e">
        <f>G57*1.25*31/365</f>
        <v>#DIV/0!</v>
      </c>
      <c r="H64" s="17" t="e">
        <f>H57*1.25*31/365</f>
        <v>#DIV/0!</v>
      </c>
    </row>
    <row r="65" spans="1:8" x14ac:dyDescent="0.25">
      <c r="A65" s="7">
        <v>65</v>
      </c>
      <c r="B65" s="6"/>
      <c r="C65" s="8" t="s">
        <v>2</v>
      </c>
      <c r="D65" s="9">
        <f>D57/365*1.4</f>
        <v>45.879790034418036</v>
      </c>
      <c r="E65" s="17" t="e">
        <f>E57/365*1.4</f>
        <v>#DIV/0!</v>
      </c>
      <c r="F65" s="17" t="e">
        <f>F57/365*1.4</f>
        <v>#DIV/0!</v>
      </c>
      <c r="G65" s="17" t="e">
        <f>G57/365*1.4</f>
        <v>#DIV/0!</v>
      </c>
      <c r="H65" s="17" t="e">
        <f>H57/365*1.4</f>
        <v>#DIV/0!</v>
      </c>
    </row>
    <row r="66" spans="1:8" x14ac:dyDescent="0.25">
      <c r="A66" s="7">
        <v>66</v>
      </c>
      <c r="B66" s="6"/>
      <c r="C66" s="8"/>
      <c r="D66" s="9"/>
      <c r="E66" s="4"/>
      <c r="F66" s="4"/>
      <c r="G66" s="4"/>
      <c r="H66" s="4"/>
    </row>
    <row r="67" spans="1:8" x14ac:dyDescent="0.25">
      <c r="A67" s="7">
        <v>67</v>
      </c>
      <c r="B67" s="6"/>
      <c r="C67" s="11" t="s">
        <v>24</v>
      </c>
      <c r="D67" s="9"/>
      <c r="E67" s="4"/>
      <c r="F67" s="4"/>
      <c r="G67" s="4"/>
      <c r="H67" s="4"/>
    </row>
    <row r="68" spans="1:8" x14ac:dyDescent="0.25">
      <c r="A68" s="7">
        <v>68</v>
      </c>
      <c r="B68" s="6"/>
      <c r="C68" s="8" t="s">
        <v>4</v>
      </c>
      <c r="D68" s="9">
        <f>D57*0.9</f>
        <v>10765.365018790233</v>
      </c>
      <c r="E68" s="17" t="e">
        <f>E57*0.9</f>
        <v>#DIV/0!</v>
      </c>
      <c r="F68" s="17" t="e">
        <f>F57*0.9</f>
        <v>#DIV/0!</v>
      </c>
      <c r="G68" s="17" t="e">
        <f>G57*0.9</f>
        <v>#DIV/0!</v>
      </c>
      <c r="H68" s="17" t="e">
        <f>H57*0.9</f>
        <v>#DIV/0!</v>
      </c>
    </row>
    <row r="69" spans="1:8" x14ac:dyDescent="0.25">
      <c r="A69" s="7">
        <v>69</v>
      </c>
      <c r="B69" s="6"/>
      <c r="C69" s="8" t="s">
        <v>9</v>
      </c>
      <c r="D69" s="9">
        <f>D57*0.9*1.1*90/365</f>
        <v>2919.9209229047478</v>
      </c>
      <c r="E69" s="16" t="e">
        <f>E57*0.9*1.1*90/365</f>
        <v>#DIV/0!</v>
      </c>
      <c r="F69" s="16" t="e">
        <f>F57*0.9*1.1*90/365</f>
        <v>#DIV/0!</v>
      </c>
      <c r="G69" s="16" t="e">
        <f>G57*0.9*1.1*90/365</f>
        <v>#DIV/0!</v>
      </c>
      <c r="H69" s="16" t="e">
        <f>H57*0.9*1.1*90/365</f>
        <v>#DIV/0!</v>
      </c>
    </row>
    <row r="70" spans="1:8" x14ac:dyDescent="0.25">
      <c r="A70" s="7">
        <v>70</v>
      </c>
      <c r="B70" s="6"/>
      <c r="C70" s="8" t="s">
        <v>10</v>
      </c>
      <c r="D70" s="9">
        <f>D57*0.9*1.1*91/365</f>
        <v>2952.3644887148007</v>
      </c>
      <c r="E70" s="16" t="e">
        <f>E57*0.9*1.1*91/365</f>
        <v>#DIV/0!</v>
      </c>
      <c r="F70" s="16" t="e">
        <f>F57*0.9*1.1*91/365</f>
        <v>#DIV/0!</v>
      </c>
      <c r="G70" s="16" t="e">
        <f>G57*0.9*1.1*91/365</f>
        <v>#DIV/0!</v>
      </c>
      <c r="H70" s="16" t="e">
        <f>H57*0.9*1.1*91/365</f>
        <v>#DIV/0!</v>
      </c>
    </row>
    <row r="71" spans="1:8" x14ac:dyDescent="0.25">
      <c r="A71" s="7">
        <v>71</v>
      </c>
      <c r="B71" s="6"/>
      <c r="C71" s="8" t="s">
        <v>11</v>
      </c>
      <c r="D71" s="9">
        <f>D57*0.9*1.1*92/365</f>
        <v>2984.808054524854</v>
      </c>
      <c r="E71" s="16" t="e">
        <f>E57*0.9*1.1*92/365</f>
        <v>#DIV/0!</v>
      </c>
      <c r="F71" s="16" t="e">
        <f>F57*0.9*1.1*92/365</f>
        <v>#DIV/0!</v>
      </c>
      <c r="G71" s="16" t="e">
        <f>G57*0.9*1.1*92/365</f>
        <v>#DIV/0!</v>
      </c>
      <c r="H71" s="16" t="e">
        <f>H57*0.9*1.1*92/365</f>
        <v>#DIV/0!</v>
      </c>
    </row>
    <row r="72" spans="1:8" x14ac:dyDescent="0.25">
      <c r="A72" s="7">
        <v>72</v>
      </c>
      <c r="B72" s="6"/>
      <c r="C72" s="8" t="s">
        <v>12</v>
      </c>
      <c r="D72" s="9">
        <f>D57*0.9*1.25*28/365</f>
        <v>1032.2952757744058</v>
      </c>
      <c r="E72" s="17" t="e">
        <f>E57*0.9*1.25*28/365</f>
        <v>#DIV/0!</v>
      </c>
      <c r="F72" s="17" t="e">
        <f>F57*0.9*1.25*28/365</f>
        <v>#DIV/0!</v>
      </c>
      <c r="G72" s="17" t="e">
        <f>G57*0.9*1.25*28/365</f>
        <v>#DIV/0!</v>
      </c>
      <c r="H72" s="17" t="e">
        <f>H57*0.9*1.25*28/365</f>
        <v>#DIV/0!</v>
      </c>
    </row>
    <row r="73" spans="1:8" x14ac:dyDescent="0.25">
      <c r="A73" s="7">
        <v>73</v>
      </c>
      <c r="B73" s="6"/>
      <c r="C73" s="8" t="s">
        <v>13</v>
      </c>
      <c r="D73" s="9">
        <f>D57*0.9*1.25*29/365</f>
        <v>1069.1629641949205</v>
      </c>
      <c r="E73" s="17" t="e">
        <f>E57*0.9*1.25*29/365</f>
        <v>#DIV/0!</v>
      </c>
      <c r="F73" s="17" t="e">
        <f>F57*0.9*1.25*29/365</f>
        <v>#DIV/0!</v>
      </c>
      <c r="G73" s="17" t="e">
        <f>G57*0.9*1.25*29/365</f>
        <v>#DIV/0!</v>
      </c>
      <c r="H73" s="17" t="e">
        <f>H57*0.9*1.25*29/365</f>
        <v>#DIV/0!</v>
      </c>
    </row>
    <row r="74" spans="1:8" x14ac:dyDescent="0.25">
      <c r="A74" s="7">
        <v>74</v>
      </c>
      <c r="B74" s="6"/>
      <c r="C74" s="8" t="s">
        <v>14</v>
      </c>
      <c r="D74" s="9">
        <f>D57*0.9*1.25*30/365</f>
        <v>1106.0306526154347</v>
      </c>
      <c r="E74" s="17" t="e">
        <f>E57*0.9*1.25*30/365</f>
        <v>#DIV/0!</v>
      </c>
      <c r="F74" s="17" t="e">
        <f>F57*0.9*1.25*30/365</f>
        <v>#DIV/0!</v>
      </c>
      <c r="G74" s="17" t="e">
        <f>G57*0.9*1.25*30/365</f>
        <v>#DIV/0!</v>
      </c>
      <c r="H74" s="17" t="e">
        <f>H57*0.9*1.25*30/365</f>
        <v>#DIV/0!</v>
      </c>
    </row>
    <row r="75" spans="1:8" x14ac:dyDescent="0.25">
      <c r="A75" s="7">
        <v>75</v>
      </c>
      <c r="B75" s="6"/>
      <c r="C75" s="8" t="s">
        <v>15</v>
      </c>
      <c r="D75" s="9">
        <f>D57*0.9*1.25*31/365</f>
        <v>1142.8983410359494</v>
      </c>
      <c r="E75" s="17" t="e">
        <f>E57*0.9*1.25*31/365</f>
        <v>#DIV/0!</v>
      </c>
      <c r="F75" s="17" t="e">
        <f>F57*0.9*1.25*31/365</f>
        <v>#DIV/0!</v>
      </c>
      <c r="G75" s="17" t="e">
        <f>G57*0.9*1.25*31/365</f>
        <v>#DIV/0!</v>
      </c>
      <c r="H75" s="17" t="e">
        <f>H57*0.9*1.25*31/365</f>
        <v>#DIV/0!</v>
      </c>
    </row>
    <row r="76" spans="1:8" x14ac:dyDescent="0.25">
      <c r="A76" s="7">
        <v>76</v>
      </c>
      <c r="B76" s="6"/>
      <c r="C76" s="8" t="s">
        <v>2</v>
      </c>
      <c r="D76" s="9">
        <f>D57/365*1.4*0.9</f>
        <v>41.291811030976234</v>
      </c>
      <c r="E76" s="17" t="e">
        <f>E57/365*1.4*0.9</f>
        <v>#DIV/0!</v>
      </c>
      <c r="F76" s="17" t="e">
        <f>F57/365*1.4*0.9</f>
        <v>#DIV/0!</v>
      </c>
      <c r="G76" s="17" t="e">
        <f>G57/365*1.4*0.9</f>
        <v>#DIV/0!</v>
      </c>
      <c r="H76" s="17" t="e">
        <f>H57/365*1.4*0.9</f>
        <v>#DIV/0!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Cover</vt:lpstr>
      <vt:lpstr>Tabelle1</vt:lpstr>
    </vt:vector>
  </TitlesOfParts>
  <Company>bayernets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Thassilo Breuer</dc:creator>
  <cp:lastModifiedBy>Markus Oswald</cp:lastModifiedBy>
  <dcterms:created xsi:type="dcterms:W3CDTF">2016-10-27T06:49:56Z</dcterms:created>
  <dcterms:modified xsi:type="dcterms:W3CDTF">2017-09-28T06:16:48Z</dcterms:modified>
</cp:coreProperties>
</file>